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47.2020K1_OBHbyt _Las\"/>
    </mc:Choice>
  </mc:AlternateContent>
  <bookViews>
    <workbookView xWindow="0" yWindow="0" windowWidth="28080" windowHeight="10605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č.2'!$C$141:$K$441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č.2'!$C$129:$K$441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41" i="2"/>
  <c r="BH441" i="2"/>
  <c r="BG441" i="2"/>
  <c r="BE441" i="2"/>
  <c r="T441" i="2"/>
  <c r="T440" i="2" s="1"/>
  <c r="R441" i="2"/>
  <c r="R440" i="2" s="1"/>
  <c r="P441" i="2"/>
  <c r="P440" i="2" s="1"/>
  <c r="BI439" i="2"/>
  <c r="BH439" i="2"/>
  <c r="BG439" i="2"/>
  <c r="BE439" i="2"/>
  <c r="T439" i="2"/>
  <c r="T438" i="2" s="1"/>
  <c r="R439" i="2"/>
  <c r="R438" i="2" s="1"/>
  <c r="R437" i="2" s="1"/>
  <c r="P439" i="2"/>
  <c r="P438" i="2" s="1"/>
  <c r="P437" i="2" s="1"/>
  <c r="BI434" i="2"/>
  <c r="BH434" i="2"/>
  <c r="BG434" i="2"/>
  <c r="BE434" i="2"/>
  <c r="T434" i="2"/>
  <c r="R434" i="2"/>
  <c r="P434" i="2"/>
  <c r="BI431" i="2"/>
  <c r="BH431" i="2"/>
  <c r="BG431" i="2"/>
  <c r="BE431" i="2"/>
  <c r="T431" i="2"/>
  <c r="R431" i="2"/>
  <c r="P431" i="2"/>
  <c r="BI428" i="2"/>
  <c r="BH428" i="2"/>
  <c r="BG428" i="2"/>
  <c r="BE428" i="2"/>
  <c r="T428" i="2"/>
  <c r="R428" i="2"/>
  <c r="P428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09" i="2"/>
  <c r="BH409" i="2"/>
  <c r="BG409" i="2"/>
  <c r="BE409" i="2"/>
  <c r="T409" i="2"/>
  <c r="R409" i="2"/>
  <c r="P409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06" i="2"/>
  <c r="BH206" i="2"/>
  <c r="BG206" i="2"/>
  <c r="BE206" i="2"/>
  <c r="T206" i="2"/>
  <c r="R206" i="2"/>
  <c r="P206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439" i="2"/>
  <c r="J434" i="2"/>
  <c r="BK431" i="2"/>
  <c r="J428" i="2"/>
  <c r="J415" i="2"/>
  <c r="BK413" i="2"/>
  <c r="BK412" i="2"/>
  <c r="BK409" i="2"/>
  <c r="BK398" i="2"/>
  <c r="BK396" i="2"/>
  <c r="BK393" i="2"/>
  <c r="BK392" i="2"/>
  <c r="J390" i="2"/>
  <c r="BK389" i="2"/>
  <c r="J388" i="2"/>
  <c r="J387" i="2"/>
  <c r="J385" i="2"/>
  <c r="J381" i="2"/>
  <c r="J379" i="2"/>
  <c r="J375" i="2"/>
  <c r="BK373" i="2"/>
  <c r="BK372" i="2"/>
  <c r="J370" i="2"/>
  <c r="BK369" i="2"/>
  <c r="J363" i="2"/>
  <c r="J361" i="2"/>
  <c r="BK360" i="2"/>
  <c r="BK358" i="2"/>
  <c r="BK357" i="2"/>
  <c r="J353" i="2"/>
  <c r="BK351" i="2"/>
  <c r="BK350" i="2"/>
  <c r="J349" i="2"/>
  <c r="J348" i="2"/>
  <c r="BK347" i="2"/>
  <c r="BK346" i="2"/>
  <c r="BK345" i="2"/>
  <c r="J344" i="2"/>
  <c r="J343" i="2"/>
  <c r="BK342" i="2"/>
  <c r="BK341" i="2"/>
  <c r="BK336" i="2"/>
  <c r="BK334" i="2"/>
  <c r="J333" i="2"/>
  <c r="BK330" i="2"/>
  <c r="J329" i="2"/>
  <c r="BK328" i="2"/>
  <c r="J324" i="2"/>
  <c r="J319" i="2"/>
  <c r="J314" i="2"/>
  <c r="BK312" i="2"/>
  <c r="J311" i="2"/>
  <c r="BK310" i="2"/>
  <c r="BK309" i="2"/>
  <c r="J306" i="2"/>
  <c r="J305" i="2"/>
  <c r="J304" i="2"/>
  <c r="J303" i="2"/>
  <c r="BK302" i="2"/>
  <c r="J301" i="2"/>
  <c r="BK300" i="2"/>
  <c r="BK299" i="2"/>
  <c r="J299" i="2"/>
  <c r="J298" i="2"/>
  <c r="J297" i="2"/>
  <c r="BK296" i="2"/>
  <c r="BK295" i="2"/>
  <c r="BK294" i="2"/>
  <c r="J293" i="2"/>
  <c r="J292" i="2"/>
  <c r="J291" i="2"/>
  <c r="J290" i="2"/>
  <c r="BK288" i="2"/>
  <c r="BK287" i="2"/>
  <c r="J286" i="2"/>
  <c r="J284" i="2"/>
  <c r="J283" i="2"/>
  <c r="BK282" i="2"/>
  <c r="J282" i="2"/>
  <c r="J281" i="2"/>
  <c r="J280" i="2"/>
  <c r="BK279" i="2"/>
  <c r="J278" i="2"/>
  <c r="BK277" i="2"/>
  <c r="J276" i="2"/>
  <c r="BK275" i="2"/>
  <c r="BK274" i="2"/>
  <c r="BK273" i="2"/>
  <c r="BK272" i="2"/>
  <c r="J272" i="2"/>
  <c r="J271" i="2"/>
  <c r="J270" i="2"/>
  <c r="J269" i="2"/>
  <c r="J268" i="2"/>
  <c r="J266" i="2"/>
  <c r="BK265" i="2"/>
  <c r="J264" i="2"/>
  <c r="BK263" i="2"/>
  <c r="BK262" i="2"/>
  <c r="J262" i="2"/>
  <c r="BK261" i="2"/>
  <c r="BK260" i="2"/>
  <c r="BK257" i="2"/>
  <c r="J256" i="2"/>
  <c r="BK254" i="2"/>
  <c r="J253" i="2"/>
  <c r="J252" i="2"/>
  <c r="BK251" i="2"/>
  <c r="J250" i="2"/>
  <c r="BK249" i="2"/>
  <c r="J248" i="2"/>
  <c r="J247" i="2"/>
  <c r="BK246" i="2"/>
  <c r="J246" i="2"/>
  <c r="J245" i="2"/>
  <c r="BK244" i="2"/>
  <c r="BK242" i="2"/>
  <c r="BK241" i="2"/>
  <c r="J240" i="2"/>
  <c r="BK237" i="2"/>
  <c r="BK236" i="2"/>
  <c r="BK235" i="2"/>
  <c r="BK234" i="2"/>
  <c r="BK230" i="2"/>
  <c r="J230" i="2"/>
  <c r="BK228" i="2"/>
  <c r="J228" i="2"/>
  <c r="BK227" i="2"/>
  <c r="J227" i="2"/>
  <c r="BK219" i="2"/>
  <c r="J219" i="2"/>
  <c r="BK217" i="2"/>
  <c r="J217" i="2"/>
  <c r="BK214" i="2"/>
  <c r="J214" i="2"/>
  <c r="BK206" i="2"/>
  <c r="J206" i="2"/>
  <c r="BK202" i="2"/>
  <c r="J202" i="2"/>
  <c r="BK199" i="2"/>
  <c r="J199" i="2"/>
  <c r="BK198" i="2"/>
  <c r="J198" i="2"/>
  <c r="BK197" i="2"/>
  <c r="J197" i="2"/>
  <c r="BK195" i="2"/>
  <c r="J195" i="2"/>
  <c r="BK193" i="2"/>
  <c r="J193" i="2"/>
  <c r="BK192" i="2"/>
  <c r="J192" i="2"/>
  <c r="BK190" i="2"/>
  <c r="J190" i="2"/>
  <c r="BK189" i="2"/>
  <c r="J189" i="2"/>
  <c r="BK184" i="2"/>
  <c r="J184" i="2"/>
  <c r="BK182" i="2"/>
  <c r="J182" i="2"/>
  <c r="BK177" i="2"/>
  <c r="J177" i="2"/>
  <c r="BK174" i="2"/>
  <c r="J174" i="2"/>
  <c r="BK167" i="2"/>
  <c r="J167" i="2"/>
  <c r="BK165" i="2"/>
  <c r="J165" i="2"/>
  <c r="BK164" i="2"/>
  <c r="J164" i="2"/>
  <c r="BK163" i="2"/>
  <c r="J163" i="2"/>
  <c r="BK160" i="2"/>
  <c r="J160" i="2"/>
  <c r="BK158" i="2"/>
  <c r="J158" i="2"/>
  <c r="BK156" i="2"/>
  <c r="J156" i="2"/>
  <c r="BK154" i="2"/>
  <c r="J154" i="2"/>
  <c r="BK153" i="2"/>
  <c r="J153" i="2"/>
  <c r="BK152" i="2"/>
  <c r="J152" i="2"/>
  <c r="BK151" i="2"/>
  <c r="J151" i="2"/>
  <c r="BK150" i="2"/>
  <c r="J150" i="2"/>
  <c r="BK149" i="2"/>
  <c r="J149" i="2"/>
  <c r="BK148" i="2"/>
  <c r="J148" i="2"/>
  <c r="BK145" i="2"/>
  <c r="J145" i="2"/>
  <c r="AS94" i="1"/>
  <c r="BK441" i="2"/>
  <c r="J441" i="2"/>
  <c r="BK439" i="2"/>
  <c r="BK434" i="2"/>
  <c r="J431" i="2"/>
  <c r="BK428" i="2"/>
  <c r="BK415" i="2"/>
  <c r="J413" i="2"/>
  <c r="J412" i="2"/>
  <c r="J409" i="2"/>
  <c r="J398" i="2"/>
  <c r="J396" i="2"/>
  <c r="J393" i="2"/>
  <c r="J392" i="2"/>
  <c r="BK390" i="2"/>
  <c r="J389" i="2"/>
  <c r="BK388" i="2"/>
  <c r="BK387" i="2"/>
  <c r="BK385" i="2"/>
  <c r="BK381" i="2"/>
  <c r="BK379" i="2"/>
  <c r="BK375" i="2"/>
  <c r="J373" i="2"/>
  <c r="J372" i="2"/>
  <c r="BK370" i="2"/>
  <c r="J369" i="2"/>
  <c r="BK363" i="2"/>
  <c r="BK361" i="2"/>
  <c r="J360" i="2"/>
  <c r="J358" i="2"/>
  <c r="J357" i="2"/>
  <c r="BK353" i="2"/>
  <c r="J351" i="2"/>
  <c r="J350" i="2"/>
  <c r="BK349" i="2"/>
  <c r="BK348" i="2"/>
  <c r="J347" i="2"/>
  <c r="J346" i="2"/>
  <c r="J345" i="2"/>
  <c r="BK344" i="2"/>
  <c r="BK343" i="2"/>
  <c r="J342" i="2"/>
  <c r="J341" i="2"/>
  <c r="J336" i="2"/>
  <c r="J334" i="2"/>
  <c r="BK333" i="2"/>
  <c r="J330" i="2"/>
  <c r="BK329" i="2"/>
  <c r="J328" i="2"/>
  <c r="BK324" i="2"/>
  <c r="BK319" i="2"/>
  <c r="BK314" i="2"/>
  <c r="J312" i="2"/>
  <c r="BK311" i="2"/>
  <c r="J310" i="2"/>
  <c r="J309" i="2"/>
  <c r="BK308" i="2"/>
  <c r="J308" i="2"/>
  <c r="BK306" i="2"/>
  <c r="BK305" i="2"/>
  <c r="BK304" i="2"/>
  <c r="BK303" i="2"/>
  <c r="J302" i="2"/>
  <c r="BK301" i="2"/>
  <c r="J300" i="2"/>
  <c r="BK298" i="2"/>
  <c r="BK297" i="2"/>
  <c r="J296" i="2"/>
  <c r="J295" i="2"/>
  <c r="J294" i="2"/>
  <c r="BK293" i="2"/>
  <c r="BK292" i="2"/>
  <c r="BK291" i="2"/>
  <c r="BK290" i="2"/>
  <c r="J288" i="2"/>
  <c r="J287" i="2"/>
  <c r="BK286" i="2"/>
  <c r="BK284" i="2"/>
  <c r="BK283" i="2"/>
  <c r="BK281" i="2"/>
  <c r="BK280" i="2"/>
  <c r="J279" i="2"/>
  <c r="BK278" i="2"/>
  <c r="J277" i="2"/>
  <c r="BK276" i="2"/>
  <c r="J275" i="2"/>
  <c r="J274" i="2"/>
  <c r="J273" i="2"/>
  <c r="BK271" i="2"/>
  <c r="BK270" i="2"/>
  <c r="BK269" i="2"/>
  <c r="BK268" i="2"/>
  <c r="BK266" i="2"/>
  <c r="J265" i="2"/>
  <c r="BK264" i="2"/>
  <c r="J263" i="2"/>
  <c r="J261" i="2"/>
  <c r="J260" i="2"/>
  <c r="J257" i="2"/>
  <c r="BK256" i="2"/>
  <c r="J254" i="2"/>
  <c r="BK253" i="2"/>
  <c r="BK252" i="2"/>
  <c r="J251" i="2"/>
  <c r="BK250" i="2"/>
  <c r="J249" i="2"/>
  <c r="BK248" i="2"/>
  <c r="BK247" i="2"/>
  <c r="BK245" i="2"/>
  <c r="J244" i="2"/>
  <c r="J242" i="2"/>
  <c r="J241" i="2"/>
  <c r="BK240" i="2"/>
  <c r="J237" i="2"/>
  <c r="J236" i="2"/>
  <c r="J235" i="2"/>
  <c r="J234" i="2"/>
  <c r="BK233" i="2"/>
  <c r="J233" i="2"/>
  <c r="BK231" i="2"/>
  <c r="J231" i="2"/>
  <c r="T437" i="2" l="1"/>
  <c r="P147" i="2"/>
  <c r="T147" i="2"/>
  <c r="P166" i="2"/>
  <c r="T166" i="2"/>
  <c r="P188" i="2"/>
  <c r="T188" i="2"/>
  <c r="P196" i="2"/>
  <c r="T196" i="2"/>
  <c r="P201" i="2"/>
  <c r="T201" i="2"/>
  <c r="P232" i="2"/>
  <c r="T232" i="2"/>
  <c r="P243" i="2"/>
  <c r="T243" i="2"/>
  <c r="P255" i="2"/>
  <c r="T255" i="2"/>
  <c r="P267" i="2"/>
  <c r="T267" i="2"/>
  <c r="P352" i="2"/>
  <c r="BK147" i="2"/>
  <c r="J147" i="2"/>
  <c r="J99" i="2" s="1"/>
  <c r="R147" i="2"/>
  <c r="BK166" i="2"/>
  <c r="J166" i="2" s="1"/>
  <c r="J100" i="2" s="1"/>
  <c r="R166" i="2"/>
  <c r="BK188" i="2"/>
  <c r="J188" i="2" s="1"/>
  <c r="J101" i="2" s="1"/>
  <c r="R188" i="2"/>
  <c r="BK196" i="2"/>
  <c r="J196" i="2" s="1"/>
  <c r="J102" i="2" s="1"/>
  <c r="R196" i="2"/>
  <c r="BK201" i="2"/>
  <c r="J201" i="2" s="1"/>
  <c r="J104" i="2" s="1"/>
  <c r="R201" i="2"/>
  <c r="BK232" i="2"/>
  <c r="J232" i="2" s="1"/>
  <c r="J105" i="2" s="1"/>
  <c r="R232" i="2"/>
  <c r="BK243" i="2"/>
  <c r="J243" i="2" s="1"/>
  <c r="J106" i="2" s="1"/>
  <c r="R243" i="2"/>
  <c r="BK255" i="2"/>
  <c r="J255" i="2" s="1"/>
  <c r="J107" i="2" s="1"/>
  <c r="R255" i="2"/>
  <c r="BK267" i="2"/>
  <c r="J267" i="2" s="1"/>
  <c r="J108" i="2" s="1"/>
  <c r="R267" i="2"/>
  <c r="BK285" i="2"/>
  <c r="J285" i="2" s="1"/>
  <c r="J109" i="2" s="1"/>
  <c r="P285" i="2"/>
  <c r="R285" i="2"/>
  <c r="T285" i="2"/>
  <c r="BK289" i="2"/>
  <c r="J289" i="2" s="1"/>
  <c r="J110" i="2" s="1"/>
  <c r="P289" i="2"/>
  <c r="R289" i="2"/>
  <c r="T289" i="2"/>
  <c r="BK307" i="2"/>
  <c r="J307" i="2" s="1"/>
  <c r="J111" i="2" s="1"/>
  <c r="P307" i="2"/>
  <c r="R307" i="2"/>
  <c r="T307" i="2"/>
  <c r="BK313" i="2"/>
  <c r="J313" i="2" s="1"/>
  <c r="J112" i="2" s="1"/>
  <c r="P313" i="2"/>
  <c r="R313" i="2"/>
  <c r="T313" i="2"/>
  <c r="BK335" i="2"/>
  <c r="J335" i="2" s="1"/>
  <c r="J113" i="2" s="1"/>
  <c r="P335" i="2"/>
  <c r="R335" i="2"/>
  <c r="T335" i="2"/>
  <c r="BK352" i="2"/>
  <c r="J352" i="2" s="1"/>
  <c r="J114" i="2" s="1"/>
  <c r="R352" i="2"/>
  <c r="T352" i="2"/>
  <c r="BK362" i="2"/>
  <c r="J362" i="2"/>
  <c r="J115" i="2" s="1"/>
  <c r="P362" i="2"/>
  <c r="R362" i="2"/>
  <c r="T362" i="2"/>
  <c r="BK374" i="2"/>
  <c r="J374" i="2" s="1"/>
  <c r="J116" i="2" s="1"/>
  <c r="P374" i="2"/>
  <c r="R374" i="2"/>
  <c r="T374" i="2"/>
  <c r="BK391" i="2"/>
  <c r="J391" i="2" s="1"/>
  <c r="J117" i="2" s="1"/>
  <c r="P391" i="2"/>
  <c r="R391" i="2"/>
  <c r="T391" i="2"/>
  <c r="BK397" i="2"/>
  <c r="J397" i="2" s="1"/>
  <c r="J118" i="2" s="1"/>
  <c r="P397" i="2"/>
  <c r="R397" i="2"/>
  <c r="T397" i="2"/>
  <c r="BK414" i="2"/>
  <c r="J414" i="2"/>
  <c r="J119" i="2" s="1"/>
  <c r="P414" i="2"/>
  <c r="R414" i="2"/>
  <c r="T414" i="2"/>
  <c r="BF230" i="2"/>
  <c r="BF231" i="2"/>
  <c r="BF233" i="2"/>
  <c r="BF235" i="2"/>
  <c r="BF236" i="2"/>
  <c r="BF240" i="2"/>
  <c r="BF241" i="2"/>
  <c r="BF247" i="2"/>
  <c r="BF251" i="2"/>
  <c r="BF253" i="2"/>
  <c r="BF256" i="2"/>
  <c r="BF257" i="2"/>
  <c r="BF265" i="2"/>
  <c r="BF268" i="2"/>
  <c r="BF269" i="2"/>
  <c r="BF271" i="2"/>
  <c r="BF272" i="2"/>
  <c r="BF277" i="2"/>
  <c r="BF278" i="2"/>
  <c r="BF279" i="2"/>
  <c r="BF282" i="2"/>
  <c r="BF284" i="2"/>
  <c r="BF287" i="2"/>
  <c r="BF288" i="2"/>
  <c r="BF291" i="2"/>
  <c r="BF295" i="2"/>
  <c r="BF296" i="2"/>
  <c r="BF297" i="2"/>
  <c r="BF302" i="2"/>
  <c r="BF305" i="2"/>
  <c r="BF324" i="2"/>
  <c r="BF329" i="2"/>
  <c r="BF336" i="2"/>
  <c r="BF341" i="2"/>
  <c r="BF344" i="2"/>
  <c r="BF345" i="2"/>
  <c r="BF346" i="2"/>
  <c r="BF349" i="2"/>
  <c r="BF351" i="2"/>
  <c r="BF353" i="2"/>
  <c r="BF357" i="2"/>
  <c r="BF360" i="2"/>
  <c r="BF361" i="2"/>
  <c r="BF369" i="2"/>
  <c r="BF370" i="2"/>
  <c r="BF372" i="2"/>
  <c r="BF373" i="2"/>
  <c r="BF381" i="2"/>
  <c r="BF388" i="2"/>
  <c r="BF392" i="2"/>
  <c r="BF393" i="2"/>
  <c r="BF409" i="2"/>
  <c r="BF412" i="2"/>
  <c r="BF413" i="2"/>
  <c r="BF428" i="2"/>
  <c r="BF434" i="2"/>
  <c r="BF439" i="2"/>
  <c r="BF441" i="2"/>
  <c r="E85" i="2"/>
  <c r="J89" i="2"/>
  <c r="F91" i="2"/>
  <c r="F92" i="2"/>
  <c r="J92" i="2"/>
  <c r="BF145" i="2"/>
  <c r="BF148" i="2"/>
  <c r="BF149" i="2"/>
  <c r="BF150" i="2"/>
  <c r="BF151" i="2"/>
  <c r="BF152" i="2"/>
  <c r="BF153" i="2"/>
  <c r="BF154" i="2"/>
  <c r="BF156" i="2"/>
  <c r="BF158" i="2"/>
  <c r="BF160" i="2"/>
  <c r="BF163" i="2"/>
  <c r="BF164" i="2"/>
  <c r="BF165" i="2"/>
  <c r="BF167" i="2"/>
  <c r="BF174" i="2"/>
  <c r="BF177" i="2"/>
  <c r="BF182" i="2"/>
  <c r="BF184" i="2"/>
  <c r="BF189" i="2"/>
  <c r="BF190" i="2"/>
  <c r="BF192" i="2"/>
  <c r="BF193" i="2"/>
  <c r="BF195" i="2"/>
  <c r="BF197" i="2"/>
  <c r="BF198" i="2"/>
  <c r="BF199" i="2"/>
  <c r="BF202" i="2"/>
  <c r="BF206" i="2"/>
  <c r="BF214" i="2"/>
  <c r="BF217" i="2"/>
  <c r="BF219" i="2"/>
  <c r="BF227" i="2"/>
  <c r="BF228" i="2"/>
  <c r="BF234" i="2"/>
  <c r="BF237" i="2"/>
  <c r="BF242" i="2"/>
  <c r="BF244" i="2"/>
  <c r="BF245" i="2"/>
  <c r="BF246" i="2"/>
  <c r="BF248" i="2"/>
  <c r="BF249" i="2"/>
  <c r="BF250" i="2"/>
  <c r="BF252" i="2"/>
  <c r="BF254" i="2"/>
  <c r="BF260" i="2"/>
  <c r="BF261" i="2"/>
  <c r="BF262" i="2"/>
  <c r="BF263" i="2"/>
  <c r="BF264" i="2"/>
  <c r="BF266" i="2"/>
  <c r="BF270" i="2"/>
  <c r="BF273" i="2"/>
  <c r="BF274" i="2"/>
  <c r="BF275" i="2"/>
  <c r="BF276" i="2"/>
  <c r="BF280" i="2"/>
  <c r="BF281" i="2"/>
  <c r="BF283" i="2"/>
  <c r="BF286" i="2"/>
  <c r="BF290" i="2"/>
  <c r="BF292" i="2"/>
  <c r="BF293" i="2"/>
  <c r="BF294" i="2"/>
  <c r="BF298" i="2"/>
  <c r="BF299" i="2"/>
  <c r="BF300" i="2"/>
  <c r="BF301" i="2"/>
  <c r="BF303" i="2"/>
  <c r="BF304" i="2"/>
  <c r="BF306" i="2"/>
  <c r="BF308" i="2"/>
  <c r="BF309" i="2"/>
  <c r="BF310" i="2"/>
  <c r="BF311" i="2"/>
  <c r="BF312" i="2"/>
  <c r="BF314" i="2"/>
  <c r="BF319" i="2"/>
  <c r="BF328" i="2"/>
  <c r="BF330" i="2"/>
  <c r="BF333" i="2"/>
  <c r="BF334" i="2"/>
  <c r="BF342" i="2"/>
  <c r="BF343" i="2"/>
  <c r="BF347" i="2"/>
  <c r="BF348" i="2"/>
  <c r="BF350" i="2"/>
  <c r="BF358" i="2"/>
  <c r="BF363" i="2"/>
  <c r="BF375" i="2"/>
  <c r="BF379" i="2"/>
  <c r="BF385" i="2"/>
  <c r="BF387" i="2"/>
  <c r="BF389" i="2"/>
  <c r="BF390" i="2"/>
  <c r="BF396" i="2"/>
  <c r="BF398" i="2"/>
  <c r="BF415" i="2"/>
  <c r="BF431" i="2"/>
  <c r="BK144" i="2"/>
  <c r="J144" i="2"/>
  <c r="J98" i="2"/>
  <c r="BK438" i="2"/>
  <c r="J438" i="2" s="1"/>
  <c r="J121" i="2" s="1"/>
  <c r="BK440" i="2"/>
  <c r="J440" i="2"/>
  <c r="J122" i="2" s="1"/>
  <c r="J33" i="2"/>
  <c r="AV95" i="1" s="1"/>
  <c r="F37" i="2"/>
  <c r="BD95" i="1" s="1"/>
  <c r="BD94" i="1" s="1"/>
  <c r="W33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W32" i="1" s="1"/>
  <c r="T143" i="2" l="1"/>
  <c r="P143" i="2"/>
  <c r="R143" i="2"/>
  <c r="R200" i="2"/>
  <c r="R142" i="2" s="1"/>
  <c r="T200" i="2"/>
  <c r="T142" i="2" s="1"/>
  <c r="P200" i="2"/>
  <c r="P142" i="2" s="1"/>
  <c r="AU95" i="1" s="1"/>
  <c r="AU94" i="1" s="1"/>
  <c r="BK143" i="2"/>
  <c r="J143" i="2" s="1"/>
  <c r="J97" i="2" s="1"/>
  <c r="BK200" i="2"/>
  <c r="J200" i="2" s="1"/>
  <c r="J103" i="2" s="1"/>
  <c r="BK437" i="2"/>
  <c r="J437" i="2" s="1"/>
  <c r="J120" i="2" s="1"/>
  <c r="AV94" i="1"/>
  <c r="AK29" i="1" s="1"/>
  <c r="AX94" i="1"/>
  <c r="AY94" i="1"/>
  <c r="J34" i="2"/>
  <c r="AW95" i="1" s="1"/>
  <c r="AT95" i="1" s="1"/>
  <c r="F34" i="2"/>
  <c r="BA95" i="1" s="1"/>
  <c r="BA94" i="1" s="1"/>
  <c r="W30" i="1" s="1"/>
  <c r="BK142" i="2" l="1"/>
  <c r="J142" i="2"/>
  <c r="J96" i="2"/>
  <c r="AW94" i="1"/>
  <c r="AK30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<sst xmlns="http://schemas.openxmlformats.org/spreadsheetml/2006/main" count="3620" uniqueCount="803">
  <si>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</si>
  <si>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</si>
  <si>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</si>
  <si>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</si>
  <si>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</si>
  <si>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</si>
  <si>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</si>
  <si>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</si>
  <si>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</si>
  <si>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</si>
  <si>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</si>
  <si>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</si>
  <si>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</si>
  <si>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</si>
  <si>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</si>
  <si>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</si>
  <si>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</si>
  <si>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</si>
  <si>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</si>
  <si>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</si>
  <si>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</si>
  <si>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</si>
  <si>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</si>
  <si>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</si>
  <si>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</si>
  <si>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</si>
  <si>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</si>
  <si>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</si>
  <si>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</si>
  <si>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</si>
  <si>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</si>
  <si>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</si>
  <si>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</si>
  <si>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</si>
  <si>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</si>
  <si>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</si>
  <si>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</si>
  <si>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</si>
  <si>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</si>
  <si>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</si>
  <si>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</si>
  <si>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</si>
  <si>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</si>
  <si>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</si>
  <si>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</si>
  <si>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</si>
  <si>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</si>
  <si>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</si>
  <si>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</si>
  <si>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</si>
  <si>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</si>
  <si>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</si>
  <si>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</si>
  <si>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</si>
  <si>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</si>
  <si>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</si>
  <si>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</si>
  <si>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</si>
  <si>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</si>
  <si>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</si>
  <si>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</si>
  <si>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</si>
  <si>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</si>
  <si>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</si>
  <si>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</si>
  <si>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</si>
  <si>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</si>
  <si>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</si>
  <si>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</si>
  <si>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</si>
  <si>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</si>
  <si>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</si>
  <si>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</si>
  <si>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</si>
  <si>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</si>
  <si>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</si>
  <si>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</si>
  <si>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</si>
  <si>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</si>
  <si>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</si>
  <si>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</si>
  <si>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</si>
  <si>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</si>
  <si>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</si>
  <si>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</si>
  <si>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{23b8d780-2a50-4c66-9003-60ae096f858a}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</si>
  <si>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</si>
  <si>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</si>
  <si>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</si>
  <si>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</si>
  <si>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</si>
  <si>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</si>
  <si>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</si>
  <si>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</si>
  <si>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</si>
  <si>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</si>
  <si>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</si>
  <si>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</si>
  <si>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</si>
  <si>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</si>
  <si>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</si>
  <si>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</si>
  <si>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</si>
  <si>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</si>
  <si>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</si>
  <si>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</si>
  <si>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</si>
  <si>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</si>
  <si>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</si>
  <si>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</si>
  <si>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</si>
  <si>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</si>
  <si>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</si>
  <si>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</si>
  <si>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</si>
  <si>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</si>
  <si>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</si>
  <si>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</si>
  <si>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</si>
  <si>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</si>
  <si>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</si>
  <si>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</si>
  <si>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</si>
  <si>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</si>
  <si>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</si>
  <si>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</si>
  <si>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</si>
  <si>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</si>
  <si>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</si>
  <si>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</si>
  <si>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</si>
  <si>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</si>
  <si>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</si>
  <si>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</si>
  <si>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</si>
  <si>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</si>
  <si>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</si>
  <si>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</si>
  <si>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</si>
  <si>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</si>
  <si>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</si>
  <si>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</si>
  <si>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-1121263660</t>
  </si>
  <si>
    <t>VV</t>
  </si>
  <si>
    <t>(1,6+0,7)*0,8</t>
  </si>
  <si>
    <t>6</t>
  </si>
  <si>
    <t>Úpravy povrchů, podlahy a osazování výplní</t>
  </si>
  <si>
    <t>611131121</t>
  </si>
  <si>
    <t>Penetrační disperzní nátěr vnitřních stropů nanášený ručně</t>
  </si>
  <si>
    <t>1104015304</t>
  </si>
  <si>
    <t>611142001</t>
  </si>
  <si>
    <t>Potažení vnitřních stropů sklovláknitým pletivem vtlačeným do tenkovrstvé hmoty</t>
  </si>
  <si>
    <t>-1765636698</t>
  </si>
  <si>
    <t>611311131</t>
  </si>
  <si>
    <t>Potažení vnitřních rovných stropů vápenným štukem tloušťky do 3 mm</t>
  </si>
  <si>
    <t>-226029111</t>
  </si>
  <si>
    <t>5</t>
  </si>
  <si>
    <t>611321111</t>
  </si>
  <si>
    <t>Vápenocementová omítka hrubá jednovrstvá zatřená vnitřních stropů rovných nanášená ručně</t>
  </si>
  <si>
    <t>71481811</t>
  </si>
  <si>
    <t>612131121</t>
  </si>
  <si>
    <t>Penetrační disperzní nátěr vnitřních stěn nanášený ručně</t>
  </si>
  <si>
    <t>602436442</t>
  </si>
  <si>
    <t>7</t>
  </si>
  <si>
    <t>612142001</t>
  </si>
  <si>
    <t>Potažení vnitřních stěn sklovláknitým pletivem vtlačeným do tenkovrstvé hmoty</t>
  </si>
  <si>
    <t>383822301</t>
  </si>
  <si>
    <t>8</t>
  </si>
  <si>
    <t>612311131</t>
  </si>
  <si>
    <t>Potažení vnitřních stěn vápenným štukem tloušťky do 3 mm</t>
  </si>
  <si>
    <t>450573401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</si>
  <si>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</si>
  <si>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</si>
  <si>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</si>
  <si>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</si>
  <si>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-314262216</t>
  </si>
  <si>
    <t>(0,08+1,035+0,065+0,065+2,465+1,77+0,08)*2,6</t>
  </si>
  <si>
    <t>10</t>
  </si>
  <si>
    <t>619991001</t>
  </si>
  <si>
    <t>Zakrytí podlah fólií přilepenou lepící páskou</t>
  </si>
  <si>
    <t>1498730623</t>
  </si>
  <si>
    <t>3,5*5</t>
  </si>
  <si>
    <t>11</t>
  </si>
  <si>
    <t>619991011</t>
  </si>
  <si>
    <t>Obalení konstrukcí a prvků fólií přilepenou lepící páskou</t>
  </si>
  <si>
    <t>-1546607513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</si>
  <si>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</si>
  <si>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</si>
  <si>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</si>
  <si>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</si>
  <si>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</si>
  <si>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-1376444056</t>
  </si>
  <si>
    <t>13</t>
  </si>
  <si>
    <t>642944121</t>
  </si>
  <si>
    <t>Osazování ocelových zárubní dodatečné pl do 2,5 m2</t>
  </si>
  <si>
    <t>kus</t>
  </si>
  <si>
    <t>-660841482</t>
  </si>
  <si>
    <t>14</t>
  </si>
  <si>
    <t>M</t>
  </si>
  <si>
    <t>55331521</t>
  </si>
  <si>
    <t>zárubeň ocelová pro sádrokarton 100 700 L/P</t>
  </si>
  <si>
    <t>2025856086</t>
  </si>
  <si>
    <t>Ostatní konstrukce a práce, bourání</t>
  </si>
  <si>
    <t>784111001</t>
  </si>
  <si>
    <t>Oprášení (ometení ) podkladu v místnostech výšky do 3,80 m</t>
  </si>
  <si>
    <t>16</t>
  </si>
  <si>
    <t>1026835770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</si>
  <si>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</si>
  <si>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</si>
  <si>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</si>
  <si>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</si>
  <si>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</si>
  <si>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</si>
  <si>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</si>
  <si>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</si>
  <si>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-1244065054</t>
  </si>
  <si>
    <t>lehké obroušení stávajícího panelu - příprava pro novou omítku:</t>
  </si>
  <si>
    <t>26,094</t>
  </si>
  <si>
    <t>17</t>
  </si>
  <si>
    <t>952901111</t>
  </si>
  <si>
    <t>Vyčištění budov bytové a občanské výstavby při výšce podlaží do 4 m</t>
  </si>
  <si>
    <t>-1648926709</t>
  </si>
  <si>
    <t>3,4*5</t>
  </si>
  <si>
    <t>přístupová trasa do bytu-choba:</t>
  </si>
  <si>
    <t>18</t>
  </si>
  <si>
    <t>962084121</t>
  </si>
  <si>
    <t>Bourání příček umakartových tl do 50 mm</t>
  </si>
  <si>
    <t>-1634446008</t>
  </si>
  <si>
    <t>(2,62+1,85+1,85+1,71+0,87+1,14+0,78)*2,6</t>
  </si>
  <si>
    <t>19</t>
  </si>
  <si>
    <t>965046111</t>
  </si>
  <si>
    <t>Broušení stávajících betonových podlah úběr do 3 mm</t>
  </si>
  <si>
    <t>1559179773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</si>
  <si>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</si>
  <si>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</si>
  <si>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</si>
  <si>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</si>
  <si>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</si>
  <si>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</si>
  <si>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</si>
  <si>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</si>
  <si>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1011067496</t>
  </si>
  <si>
    <t>997013219</t>
  </si>
  <si>
    <t>Příplatek k vnitrostaveništní dopravě suti a vybouraných hmot za zvětšenou dopravu suti ZKD 10 m</t>
  </si>
  <si>
    <t>-266315739</t>
  </si>
  <si>
    <t>3,049*50 'Přepočtené koeficientem množství</t>
  </si>
  <si>
    <t>22</t>
  </si>
  <si>
    <t>997013501</t>
  </si>
  <si>
    <t>Odvoz suti a vybouraných hmot na skládku nebo meziskládku do 1 km se složením</t>
  </si>
  <si>
    <t>-1146422734</t>
  </si>
  <si>
    <t>23</t>
  </si>
  <si>
    <t>997013509</t>
  </si>
  <si>
    <t>Příplatek k odvozu suti a vybouraných hmot na skládku ZKD 1 km přes 1 km</t>
  </si>
  <si>
    <t>393550177</t>
  </si>
  <si>
    <t>3,049*9 'Přepočtené koeficientem množství</t>
  </si>
  <si>
    <t>24</t>
  </si>
  <si>
    <t>997013831</t>
  </si>
  <si>
    <t>Poplatek za uložení na skládce (skládkovné) stavebního odpadu směsného kód odpadu 170 904</t>
  </si>
  <si>
    <t>728084343</t>
  </si>
  <si>
    <t>998</t>
  </si>
  <si>
    <t>Přesun hmot</t>
  </si>
  <si>
    <t>25</t>
  </si>
  <si>
    <t>998011003</t>
  </si>
  <si>
    <t>Přesun hmot pro budovy zděné v do 24 m</t>
  </si>
  <si>
    <t>1837752161</t>
  </si>
  <si>
    <t>26</t>
  </si>
  <si>
    <t>998011014</t>
  </si>
  <si>
    <t>Příplatek k přesunu hmot pro budovy zděné za zvětšený přesun do 500 m</t>
  </si>
  <si>
    <t>555714805</t>
  </si>
  <si>
    <t>27</t>
  </si>
  <si>
    <t>998017003</t>
  </si>
  <si>
    <t>Přesun hmot s omezením mechanizace pro budovy v do 24 m</t>
  </si>
  <si>
    <t>461871569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</si>
  <si>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</si>
  <si>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</si>
  <si>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</si>
  <si>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</si>
  <si>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</si>
  <si>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</si>
  <si>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</si>
  <si>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-741091154</t>
  </si>
  <si>
    <t>0,855*1,035</t>
  </si>
  <si>
    <t>2,465*1,77</t>
  </si>
  <si>
    <t>29</t>
  </si>
  <si>
    <t>711192201</t>
  </si>
  <si>
    <t>Provedení izolace proti zemní vlhkosti hydroizolační stěrkou svislé na betonu, 2 vrstvy</t>
  </si>
  <si>
    <t>1264060376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</si>
  <si>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</si>
  <si>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</si>
  <si>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</si>
  <si>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</si>
  <si>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</si>
  <si>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</si>
  <si>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</si>
  <si>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</si>
  <si>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</si>
  <si>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</si>
  <si>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</si>
  <si>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1255056086</t>
  </si>
  <si>
    <t>spotřeba 3kg/m2, tl. 2mm</t>
  </si>
  <si>
    <t>(5,248+9,192)*3</t>
  </si>
  <si>
    <t>31</t>
  </si>
  <si>
    <t>711199095</t>
  </si>
  <si>
    <t>Příplatek k izolacím proti zemní vlhkosti za plochu do 10 m2 natěradly za studena nebo za horka</t>
  </si>
  <si>
    <t>-1118311666</t>
  </si>
  <si>
    <t>5,248+9,192</t>
  </si>
  <si>
    <t>711199101</t>
  </si>
  <si>
    <t>Provedení těsnícího pásu do spoje dilatační nebo styčné spáry podlaha - stěna</t>
  </si>
  <si>
    <t>m</t>
  </si>
  <si>
    <t>786334757</t>
  </si>
  <si>
    <t>1,35+0,855+1,35</t>
  </si>
  <si>
    <t>1,77+2,465+1,77+2,465-0,7</t>
  </si>
  <si>
    <t>1,6+0,5</t>
  </si>
  <si>
    <t>0,2*4</t>
  </si>
  <si>
    <t>33</t>
  </si>
  <si>
    <t>711199102</t>
  </si>
  <si>
    <t>Provedení těsnícího koutu pro vnější nebo vnitřní roh spáry podlaha - stěna</t>
  </si>
  <si>
    <t>-1207637291</t>
  </si>
  <si>
    <t>34</t>
  </si>
  <si>
    <t>28355020</t>
  </si>
  <si>
    <t>páska pružná těsnící š 80mm</t>
  </si>
  <si>
    <t>194552606</t>
  </si>
  <si>
    <t>15,825*1,1</t>
  </si>
  <si>
    <t>35</t>
  </si>
  <si>
    <t>998711103</t>
  </si>
  <si>
    <t>Přesun hmot tonážní pro izolace proti vodě, vlhkosti a plynům v objektech výšky do 60 m</t>
  </si>
  <si>
    <t>405355926</t>
  </si>
  <si>
    <t>36</t>
  </si>
  <si>
    <t>998711181</t>
  </si>
  <si>
    <t>Příplatek k přesunu hmot tonážní 711 prováděný bez použití mechanizace</t>
  </si>
  <si>
    <t>-335227408</t>
  </si>
  <si>
    <t>721</t>
  </si>
  <si>
    <t>Zdravotechnika - vnitřní kanalizace</t>
  </si>
  <si>
    <t>37</t>
  </si>
  <si>
    <t>721171808</t>
  </si>
  <si>
    <t>Demontáž potrubí z PVC do D 114</t>
  </si>
  <si>
    <t>1755068226</t>
  </si>
  <si>
    <t>38</t>
  </si>
  <si>
    <t>721173706</t>
  </si>
  <si>
    <t>Potrubí kanalizační z PE odpadní DN 100</t>
  </si>
  <si>
    <t>-82017706</t>
  </si>
  <si>
    <t>39</t>
  </si>
  <si>
    <t>721173722</t>
  </si>
  <si>
    <t>Potrubí kanalizační z PE připojovací DN 40</t>
  </si>
  <si>
    <t>-2031003205</t>
  </si>
  <si>
    <t>40</t>
  </si>
  <si>
    <t>721173724</t>
  </si>
  <si>
    <t>Potrubí kanalizační z PE připojovací DN 70</t>
  </si>
  <si>
    <t>-119100022</t>
  </si>
  <si>
    <t>41</t>
  </si>
  <si>
    <t>721220801</t>
  </si>
  <si>
    <t>Demontáž uzávěrek zápachových DN 70</t>
  </si>
  <si>
    <t>-318284705</t>
  </si>
  <si>
    <t>vana,umyvadlo,pračka:</t>
  </si>
  <si>
    <t>42</t>
  </si>
  <si>
    <t>721290111</t>
  </si>
  <si>
    <t>Zkouška těsnosti potrubí kanalizace vodou do DN 125</t>
  </si>
  <si>
    <t>425855342</t>
  </si>
  <si>
    <t>43</t>
  </si>
  <si>
    <t>998721103</t>
  </si>
  <si>
    <t>Přesun hmot tonážní pro vnitřní kanalizace v objektech v do 24 m</t>
  </si>
  <si>
    <t>-1206840131</t>
  </si>
  <si>
    <t>44</t>
  </si>
  <si>
    <t>998721181</t>
  </si>
  <si>
    <t>Příplatek k přesunu hmot tonážní 721 prováděný bez použití mechanizace</t>
  </si>
  <si>
    <t>466385878</t>
  </si>
  <si>
    <t>722</t>
  </si>
  <si>
    <t>Zdravotechnika - vnitřní vodovod</t>
  </si>
  <si>
    <t>45</t>
  </si>
  <si>
    <t>722170801</t>
  </si>
  <si>
    <t>Demontáž rozvodů vody z plastů do D 25</t>
  </si>
  <si>
    <t>1977163075</t>
  </si>
  <si>
    <t>46</t>
  </si>
  <si>
    <t>722176113</t>
  </si>
  <si>
    <t>Montáž potrubí plastové spojované svary polyfuzně do D 25 mm</t>
  </si>
  <si>
    <t>-1873607832</t>
  </si>
  <si>
    <t>47</t>
  </si>
  <si>
    <t>28615150</t>
  </si>
  <si>
    <t>trubka vodovodní tlaková PPR řada PN 20 D 16mm dl 4m</t>
  </si>
  <si>
    <t>-1327136003</t>
  </si>
  <si>
    <t>48</t>
  </si>
  <si>
    <t>28615152</t>
  </si>
  <si>
    <t>trubka vodovodní tlaková PPR řada PN 20 D 20mm dl 4m</t>
  </si>
  <si>
    <t>-1876751153</t>
  </si>
  <si>
    <t>49</t>
  </si>
  <si>
    <t>28615153</t>
  </si>
  <si>
    <t>trubka vodovodní tlaková PPR řada PN 20 D 25mm dl 4m</t>
  </si>
  <si>
    <t>1751642656</t>
  </si>
  <si>
    <t>722179191</t>
  </si>
  <si>
    <t>Příplatek k rozvodu vody z plastů za malý rozsah prací na zakázce do 20 m</t>
  </si>
  <si>
    <t>soubor</t>
  </si>
  <si>
    <t>-1184145921</t>
  </si>
  <si>
    <t>51</t>
  </si>
  <si>
    <t>722179192</t>
  </si>
  <si>
    <t>Příplatek k rozvodu vody z plastů za potrubí do D 32 mm do 15 svarů</t>
  </si>
  <si>
    <t>-1290157720</t>
  </si>
  <si>
    <t>52</t>
  </si>
  <si>
    <t>722290215</t>
  </si>
  <si>
    <t>Zkouška těsnosti vodovodního potrubí hrdlového nebo přírubového do DN 100</t>
  </si>
  <si>
    <t>917652315</t>
  </si>
  <si>
    <t>53</t>
  </si>
  <si>
    <t>722290234</t>
  </si>
  <si>
    <t>Proplach a dezinfekce vodovodního potrubí do DN 80</t>
  </si>
  <si>
    <t>-1524820185</t>
  </si>
  <si>
    <t>54</t>
  </si>
  <si>
    <t>998722103</t>
  </si>
  <si>
    <t>Přesun hmot tonážní pro vnitřní vodovod v objektech v do 24 m</t>
  </si>
  <si>
    <t>-81600593</t>
  </si>
  <si>
    <t>55</t>
  </si>
  <si>
    <t>998722181</t>
  </si>
  <si>
    <t>Příplatek k přesunu hmot tonážní 722 prováděný bez použití mechanizace</t>
  </si>
  <si>
    <t>-1640894376</t>
  </si>
  <si>
    <t>723</t>
  </si>
  <si>
    <t>Zdravotechnika - vnitřní plynovod</t>
  </si>
  <si>
    <t>56</t>
  </si>
  <si>
    <t>723120804</t>
  </si>
  <si>
    <t>Demontáž potrubí ocelové závitové svařované do DN 25</t>
  </si>
  <si>
    <t>895960885</t>
  </si>
  <si>
    <t>57</t>
  </si>
  <si>
    <t>723150402</t>
  </si>
  <si>
    <t>Potrubí plyn ocelové z ušlechtilé oceli spojované lisováním DN 15</t>
  </si>
  <si>
    <t>1020646080</t>
  </si>
  <si>
    <t>chránička:</t>
  </si>
  <si>
    <t>58</t>
  </si>
  <si>
    <t>723181002</t>
  </si>
  <si>
    <t>Potrubí měděné měkké spojované lisováním DN 15 ZTI</t>
  </si>
  <si>
    <t>-2033280953</t>
  </si>
  <si>
    <t>59</t>
  </si>
  <si>
    <t>723190105</t>
  </si>
  <si>
    <t>Přípojka plynovodní nerezová hadice G1/2 F x G1/2 F délky 100 cm spojovaná na závit</t>
  </si>
  <si>
    <t>1188141291</t>
  </si>
  <si>
    <t>60</t>
  </si>
  <si>
    <t>723190901</t>
  </si>
  <si>
    <t>Uzavření,otevření plynovodního potrubí při opravě</t>
  </si>
  <si>
    <t>1549026190</t>
  </si>
  <si>
    <t>61</t>
  </si>
  <si>
    <t>723190907</t>
  </si>
  <si>
    <t>Odvzdušnění nebo napuštění plynovodního potrubí</t>
  </si>
  <si>
    <t>1502399320</t>
  </si>
  <si>
    <t>62</t>
  </si>
  <si>
    <t>723190909</t>
  </si>
  <si>
    <t>Zkouška těsnosti potrubí plynovodního</t>
  </si>
  <si>
    <t>-1852647693</t>
  </si>
  <si>
    <t>63</t>
  </si>
  <si>
    <t>998723103</t>
  </si>
  <si>
    <t>Přesun hmot tonážní pro vnitřní plynovod v objektech v do 24 m</t>
  </si>
  <si>
    <t>-744303447</t>
  </si>
  <si>
    <t>64</t>
  </si>
  <si>
    <t>998723181</t>
  </si>
  <si>
    <t>Příplatek k přesunu hmot tonážní 723 prováděný bez použití mechanizace</t>
  </si>
  <si>
    <t>-272594377</t>
  </si>
  <si>
    <t>725</t>
  </si>
  <si>
    <t>Zdravotechnika - zařizovací předměty</t>
  </si>
  <si>
    <t>725210821</t>
  </si>
  <si>
    <t>Demontáž umyvadel bez výtokových armatur</t>
  </si>
  <si>
    <t>-1730242865</t>
  </si>
  <si>
    <t>725211602</t>
  </si>
  <si>
    <t>Umyvadlo keramické připevněné na stěnu šrouby bílé bez krytu na sifon 550 mm</t>
  </si>
  <si>
    <t>-135524992</t>
  </si>
  <si>
    <t>725220841</t>
  </si>
  <si>
    <t>Demontáž van ocelová</t>
  </si>
  <si>
    <t>1450046551</t>
  </si>
  <si>
    <t>725222116</t>
  </si>
  <si>
    <t>Vana bez armatur výtokových akrylátová se zápachovou uzávěrkou 1600x700 mm</t>
  </si>
  <si>
    <t>1022675360</t>
  </si>
  <si>
    <t>725810811</t>
  </si>
  <si>
    <t>Demontáž ventilů výtokových nástěnných</t>
  </si>
  <si>
    <t>-125816729</t>
  </si>
  <si>
    <t>725811115</t>
  </si>
  <si>
    <t>Ventil nástěnný pevný výtok G1/2x80 mm</t>
  </si>
  <si>
    <t>-816044742</t>
  </si>
  <si>
    <t>725820801</t>
  </si>
  <si>
    <t>Demontáž baterie nástěnné do G 3 / 4</t>
  </si>
  <si>
    <t>1367945574</t>
  </si>
  <si>
    <t>725822611</t>
  </si>
  <si>
    <t>Baterie umyvadlová stojánková páková bez výpusti</t>
  </si>
  <si>
    <t>-2146088760</t>
  </si>
  <si>
    <t>725831313</t>
  </si>
  <si>
    <t>Baterie vanová nástěnná páková s příslušenstvím a pohyblivým držákem</t>
  </si>
  <si>
    <t>-695782037</t>
  </si>
  <si>
    <t>725865501</t>
  </si>
  <si>
    <t>Odpadní souprava DN 40/50 se zápachovou uzávěrkou pro vanu, ovládání bovdenem</t>
  </si>
  <si>
    <t>1679755028</t>
  </si>
  <si>
    <t>725869101</t>
  </si>
  <si>
    <t>Montáž zápachových uzávěrek do DN 40</t>
  </si>
  <si>
    <t>836254494</t>
  </si>
  <si>
    <t>55161837</t>
  </si>
  <si>
    <t>uzávěrka zápachová pro pračku a myčku nástěnná PP-bílá DN 40</t>
  </si>
  <si>
    <t>843869767</t>
  </si>
  <si>
    <t>ZUU</t>
  </si>
  <si>
    <t>Zápachová uzávěra - sifon pro umyvadla, provedení chrom</t>
  </si>
  <si>
    <t>193512626</t>
  </si>
  <si>
    <t>725980123</t>
  </si>
  <si>
    <t>Dvířka 40/20 vč. montáže a začištění k obkladu</t>
  </si>
  <si>
    <t>519833155</t>
  </si>
  <si>
    <t>998725103</t>
  </si>
  <si>
    <t>Přesun hmot tonážní pro zařizovací předměty v objektech v do 24 m</t>
  </si>
  <si>
    <t>-2031742079</t>
  </si>
  <si>
    <t>998725181</t>
  </si>
  <si>
    <t>Příplatek k přesunu hmot tonážní 725 prováděný bez použití mechanizace</t>
  </si>
  <si>
    <t>-1056176217</t>
  </si>
  <si>
    <t>OIM</t>
  </si>
  <si>
    <t>Ostatní instalační materiál nutný pro dopojení zařizovacích předmětů (pancéřové hadičky, těsnění atd...)</t>
  </si>
  <si>
    <t>kpl</t>
  </si>
  <si>
    <t>1999535010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</si>
  <si>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</si>
  <si>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</si>
  <si>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</si>
  <si>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</si>
  <si>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-90060624</t>
  </si>
  <si>
    <t>998726113</t>
  </si>
  <si>
    <t>Přesun hmot tonážní pro instalační prefabrikáty v objektech v do 24 m</t>
  </si>
  <si>
    <t>-211184446</t>
  </si>
  <si>
    <t>998726181</t>
  </si>
  <si>
    <t>Příplatek k přesunu hmot tonážní 726 prováděný bez použití mechanizace</t>
  </si>
  <si>
    <t>82864372</t>
  </si>
  <si>
    <t>741</t>
  </si>
  <si>
    <t>Elektroinstalace - silnoproud</t>
  </si>
  <si>
    <t>741112001</t>
  </si>
  <si>
    <t>Montáž krabice zapuštěná plastová kruhová</t>
  </si>
  <si>
    <t>-534051823</t>
  </si>
  <si>
    <t>34571515</t>
  </si>
  <si>
    <t>krabice přístrojová instalační 400 V, 142x71x45mm do dutých stěn</t>
  </si>
  <si>
    <t>911301397</t>
  </si>
  <si>
    <t>741120001</t>
  </si>
  <si>
    <t>Montáž vodič Cu izolovaný plný a laněný žíla 0,35-6 mm2 pod omítku (CY)</t>
  </si>
  <si>
    <t>1266880417</t>
  </si>
  <si>
    <t>34111036</t>
  </si>
  <si>
    <t>kabel silový s Cu jádrem 1 kV 3x2,5mm2</t>
  </si>
  <si>
    <t>-1939462779</t>
  </si>
  <si>
    <t>34111018</t>
  </si>
  <si>
    <t>kabel silový s Cu jádrem 6mm2</t>
  </si>
  <si>
    <t>1021668068</t>
  </si>
  <si>
    <t>741210001</t>
  </si>
  <si>
    <t>Montáž rozvodnice oceloplechová nebo plastová běžná do 20 kg</t>
  </si>
  <si>
    <t>1953638977</t>
  </si>
  <si>
    <t>35713850</t>
  </si>
  <si>
    <t>rozvodnice elektroměrové s jedním 1 fázovým místem bez požární úpravy 18 pozic</t>
  </si>
  <si>
    <t>-1360086755</t>
  </si>
  <si>
    <t>741310001</t>
  </si>
  <si>
    <t>Montáž vypínač nástěnný 1-jednopólový prostředí normální</t>
  </si>
  <si>
    <t>1838264491</t>
  </si>
  <si>
    <t>34535799</t>
  </si>
  <si>
    <t>ovladač zapínací tlačítkový 10A 3553-80289 velkoplošný</t>
  </si>
  <si>
    <t>161317527</t>
  </si>
  <si>
    <t>741313001</t>
  </si>
  <si>
    <t>Montáž zásuvka (polo)zapuštěná bezšroubové připojení 2P+PE se zapojením vodičů</t>
  </si>
  <si>
    <t>-1541989121</t>
  </si>
  <si>
    <t>35811077</t>
  </si>
  <si>
    <t>zásuvka nepropustná nástěnná 16A 220 V 3pólová</t>
  </si>
  <si>
    <t>-1021213619</t>
  </si>
  <si>
    <t>741370002</t>
  </si>
  <si>
    <t>Montáž svítidlo žárovkové bytové stropní přisazené 1 zdroj se sklem</t>
  </si>
  <si>
    <t>534760743</t>
  </si>
  <si>
    <t>34821275</t>
  </si>
  <si>
    <t>svítidlo bytové žárovkové IP 42, max. 60 W E27</t>
  </si>
  <si>
    <t>-1193437812</t>
  </si>
  <si>
    <t>34111030</t>
  </si>
  <si>
    <t>kabel silový s Cu jádrem 1 kV 3x1,5mm2</t>
  </si>
  <si>
    <t>-1432103819</t>
  </si>
  <si>
    <t>741810001</t>
  </si>
  <si>
    <t>Celková prohlídka elektrického rozvodu a zařízení do 100 000,- Kč</t>
  </si>
  <si>
    <t>1696501209</t>
  </si>
  <si>
    <t>998741103</t>
  </si>
  <si>
    <t>Přesun hmot tonážní pro silnoproud v objektech v do 24 m</t>
  </si>
  <si>
    <t>880048232</t>
  </si>
  <si>
    <t>998741181</t>
  </si>
  <si>
    <t>Příplatek k přesunu hmot tonážní 741 prováděný bez použití mechanizace</t>
  </si>
  <si>
    <t>213053547</t>
  </si>
  <si>
    <t>751</t>
  </si>
  <si>
    <t>Vzduchotechnika</t>
  </si>
  <si>
    <t>751111012</t>
  </si>
  <si>
    <t>Mtž vent ax ntl nástěnného základního D do 200 mm</t>
  </si>
  <si>
    <t>-1297918126</t>
  </si>
  <si>
    <t>V</t>
  </si>
  <si>
    <t>Axiální ventilátor max. 20x20cm, pr. 125 mm</t>
  </si>
  <si>
    <t>169478031</t>
  </si>
  <si>
    <t>751111811</t>
  </si>
  <si>
    <t>Demontáž ventilátoru axiálního nízkotlakého kruhové potrubí D do 200 mm</t>
  </si>
  <si>
    <t>1045983693</t>
  </si>
  <si>
    <t>998751102</t>
  </si>
  <si>
    <t>Přesun hmot tonážní pro vzduchotechniku v objektech v do 24 m</t>
  </si>
  <si>
    <t>-316155694</t>
  </si>
  <si>
    <t>998751181</t>
  </si>
  <si>
    <t>Příplatek k přesunu hmot tonážní 751 prováděný bez použití mechanizace</t>
  </si>
  <si>
    <t>-228795865</t>
  </si>
  <si>
    <t>763</t>
  </si>
  <si>
    <t>Konstrukce suché výstavby</t>
  </si>
  <si>
    <t>763111331</t>
  </si>
  <si>
    <t>SDK příčka tl 80 mm profil CW+UW 50 desky 1xH2 15 TI 40 mm</t>
  </si>
  <si>
    <t>1966720297</t>
  </si>
  <si>
    <t>1,035*2,6</t>
  </si>
  <si>
    <t>(0,855+0,08)*2,6</t>
  </si>
  <si>
    <t>2,465*2,6</t>
  </si>
  <si>
    <t>763111718</t>
  </si>
  <si>
    <t>SDK příčka úprava styku příčky a stropu/stávající stěny páskou nebo silikonováním</t>
  </si>
  <si>
    <t>1734925390</t>
  </si>
  <si>
    <t>(0,85+1,035)*2</t>
  </si>
  <si>
    <t>(2,465+1,77)*2</t>
  </si>
  <si>
    <t>2,6*6</t>
  </si>
  <si>
    <t>763111724</t>
  </si>
  <si>
    <t>SDK příčka páska k vyztužení různých úhlů</t>
  </si>
  <si>
    <t>844872964</t>
  </si>
  <si>
    <t>2,6*5</t>
  </si>
  <si>
    <t>0,5</t>
  </si>
  <si>
    <t>763111751</t>
  </si>
  <si>
    <t>Příplatek k SDK příčce za plochu do 6 m2 jednotlivě</t>
  </si>
  <si>
    <t>-1386365333</t>
  </si>
  <si>
    <t>763111762</t>
  </si>
  <si>
    <t>Příplatek k SDK příčce s jednoduchou nosnou konstrukcí za zahuštění profilů na vzdálenost 41 mm</t>
  </si>
  <si>
    <t>-1098752771</t>
  </si>
  <si>
    <t>763111771</t>
  </si>
  <si>
    <t>Příplatek k SDK příčce za rovinnost kvality Q3</t>
  </si>
  <si>
    <t>1895245653</t>
  </si>
  <si>
    <t>11,531*2</t>
  </si>
  <si>
    <t>998763303</t>
  </si>
  <si>
    <t>Přesun hmot tonážní pro sádrokartonové konstrukce v objektech v do 24 m</t>
  </si>
  <si>
    <t>-1727721584</t>
  </si>
  <si>
    <t>998763381</t>
  </si>
  <si>
    <t>Příplatek k přesunu hmot tonážní 763 SDK prováděný bez použití mechanizace</t>
  </si>
  <si>
    <t>-1798614983</t>
  </si>
  <si>
    <t>766</t>
  </si>
  <si>
    <t>Konstrukce truhlářské</t>
  </si>
  <si>
    <t>766421812</t>
  </si>
  <si>
    <t>Demontáž truhlářského obložení podhledů z panelů plochy přes 1,5 m2</t>
  </si>
  <si>
    <t>728761446</t>
  </si>
  <si>
    <t>demontáž obložení stropu umakartem:</t>
  </si>
  <si>
    <t>1,14*0,87</t>
  </si>
  <si>
    <t>1,71*1,85</t>
  </si>
  <si>
    <t>766660001</t>
  </si>
  <si>
    <t>Montáž dveřních křídel otvíravých 1křídlových š do 0,8 m do ocelové zárubně</t>
  </si>
  <si>
    <t>1611337538</t>
  </si>
  <si>
    <t>61162854</t>
  </si>
  <si>
    <t>dveře vnitřní foliované plné 1křídlové 70x197 cm</t>
  </si>
  <si>
    <t>-1540457621</t>
  </si>
  <si>
    <t>54914610</t>
  </si>
  <si>
    <t>kování vrchní dveřní klika včetně rozet a montážního materiál nerez PK</t>
  </si>
  <si>
    <t>577908454</t>
  </si>
  <si>
    <t>766660722</t>
  </si>
  <si>
    <t>Montáž dveřního kování - zámku</t>
  </si>
  <si>
    <t>-1283901807</t>
  </si>
  <si>
    <t>54925015</t>
  </si>
  <si>
    <t>zámek stavební zadlabací dozický 02-03 L Zn</t>
  </si>
  <si>
    <t>-1584520712</t>
  </si>
  <si>
    <t>766695212</t>
  </si>
  <si>
    <t>Montáž truhlářských prahů dveří 1křídlových šířky do 10 cm</t>
  </si>
  <si>
    <t>850930605</t>
  </si>
  <si>
    <t>61187416</t>
  </si>
  <si>
    <t>práh dveřní dřevěný bukový tl 2cm dl 92cm š 10cm</t>
  </si>
  <si>
    <t>-1978484528</t>
  </si>
  <si>
    <t>998766103</t>
  </si>
  <si>
    <t>Přesun hmot tonážní pro konstrukce truhlářské v objektech v do 24 m</t>
  </si>
  <si>
    <t>1456208248</t>
  </si>
  <si>
    <t>998766181</t>
  </si>
  <si>
    <t>Příplatek k přesunu hmot tonážní 766 prováděný bez použití mechanizace</t>
  </si>
  <si>
    <t>-397687576</t>
  </si>
  <si>
    <t>DV</t>
  </si>
  <si>
    <t>Dodávka a osazení SDK konstrukce dvířek za wc - pro obklad vč. úchytek a začištění</t>
  </si>
  <si>
    <t>-1631740139</t>
  </si>
  <si>
    <t>UP</t>
  </si>
  <si>
    <t>Dodatečná úprava dveřních prahů vzhledem k výškovým rozdílům podlah</t>
  </si>
  <si>
    <t>-168866945</t>
  </si>
  <si>
    <t>771</t>
  </si>
  <si>
    <t>Podlahy z dlaždic</t>
  </si>
  <si>
    <t>771571113</t>
  </si>
  <si>
    <t>Montáž podlah z keramických dlaždic režných hladkých do malty do 12 ks/m2</t>
  </si>
  <si>
    <t>-742162766</t>
  </si>
  <si>
    <t>2,46*1,77</t>
  </si>
  <si>
    <t>771591111</t>
  </si>
  <si>
    <t>Podlahy penetrace podkladu</t>
  </si>
  <si>
    <t>-1728151052</t>
  </si>
  <si>
    <t>59761408</t>
  </si>
  <si>
    <t>dlaždice keramická barevná přes 9 do 12 ks/m2</t>
  </si>
  <si>
    <t>2126805128</t>
  </si>
  <si>
    <t>5,239*1,1 'Přepočtené koeficientem množství</t>
  </si>
  <si>
    <t>998771103</t>
  </si>
  <si>
    <t>Přesun hmot tonážní pro podlahy z dlaždic v objektech v do 24 m</t>
  </si>
  <si>
    <t>-119824135</t>
  </si>
  <si>
    <t>998771181</t>
  </si>
  <si>
    <t>Příplatek k přesunu hmot tonážní 771 prováděný bez použití mechanizace</t>
  </si>
  <si>
    <t>-1263223896</t>
  </si>
  <si>
    <t>776</t>
  </si>
  <si>
    <t>Podlahy povlakové</t>
  </si>
  <si>
    <t>776201812</t>
  </si>
  <si>
    <t>Demontáž lepených povlakových podlah s podložkou ručně</t>
  </si>
  <si>
    <t>1046048338</t>
  </si>
  <si>
    <t>demontáž nášlapné vrstvy z pvc:</t>
  </si>
  <si>
    <t>1,85*0,78</t>
  </si>
  <si>
    <t>776421111</t>
  </si>
  <si>
    <t>Montáž obvodových lišt lepením</t>
  </si>
  <si>
    <t>944171561</t>
  </si>
  <si>
    <t>28411003</t>
  </si>
  <si>
    <t>lišta soklová PVC 30 x 30 mm</t>
  </si>
  <si>
    <t>589862531</t>
  </si>
  <si>
    <t>4*1,02 'Přepočtené koeficientem množství</t>
  </si>
  <si>
    <t>998776103</t>
  </si>
  <si>
    <t>Přesun hmot tonážní pro podlahy povlakové v objektech v do 24 m</t>
  </si>
  <si>
    <t>-695706974</t>
  </si>
  <si>
    <t>998776181</t>
  </si>
  <si>
    <t>Příplatek k přesunu hmot tonážní 776 prováděný bez použití mechanizace</t>
  </si>
  <si>
    <t>756667773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</si>
  <si>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</si>
  <si>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</si>
  <si>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</si>
  <si>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</si>
  <si>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1024387929</t>
  </si>
  <si>
    <t>(0,855+1,02)*2</t>
  </si>
  <si>
    <t>L</t>
  </si>
  <si>
    <t>Listela - dekorovaný obklad</t>
  </si>
  <si>
    <t>-1758156476</t>
  </si>
  <si>
    <t>12,22/0,4*1,1</t>
  </si>
  <si>
    <t>781471113</t>
  </si>
  <si>
    <t>Montáž obkladů vnitřních keramických hladkých do 19 ks/m2 kladených do malty</t>
  </si>
  <si>
    <t>-1400245856</t>
  </si>
  <si>
    <t>(2,46+1,77)*2*2</t>
  </si>
  <si>
    <t>(0,855+1,035)*2*2</t>
  </si>
  <si>
    <t>59761155</t>
  </si>
  <si>
    <t>dlaždice keramické koupelnové(barevné) přes 19 do 25 ks/m2</t>
  </si>
  <si>
    <t>739756596</t>
  </si>
  <si>
    <t>24,480*1,1</t>
  </si>
  <si>
    <t>781495111</t>
  </si>
  <si>
    <t>Penetrace podkladu vnitřních obkladů</t>
  </si>
  <si>
    <t>1906997680</t>
  </si>
  <si>
    <t>998781103</t>
  </si>
  <si>
    <t>Přesun hmot tonážní pro obklady keramické v objektech v do 24 m</t>
  </si>
  <si>
    <t>120208263</t>
  </si>
  <si>
    <t>998781181</t>
  </si>
  <si>
    <t>Příplatek k přesunu hmot tonážní 781 prováděný bez použití mechanizace</t>
  </si>
  <si>
    <t>-2090854646</t>
  </si>
  <si>
    <t>Z</t>
  </si>
  <si>
    <t>Dodávka a montáž zrcadla na zeď</t>
  </si>
  <si>
    <t>2146874026</t>
  </si>
  <si>
    <t>783</t>
  </si>
  <si>
    <t>Dokončovací práce - nátěry</t>
  </si>
  <si>
    <t>783301313</t>
  </si>
  <si>
    <t>Odmaštění zámečnických konstrukcí ředidlovým odmašťovačem</t>
  </si>
  <si>
    <t>50327321</t>
  </si>
  <si>
    <t>783314101</t>
  </si>
  <si>
    <t>Základní jednonásobný syntetický nátěr zámečnických konstrukcí</t>
  </si>
  <si>
    <t>89259837</t>
  </si>
  <si>
    <t>zárubně:</t>
  </si>
  <si>
    <t>(2*2+0,9)*2*0,5</t>
  </si>
  <si>
    <t>783317101</t>
  </si>
  <si>
    <t>Krycí jednonásobný syntetický standardní nátěr zámečnických konstrukcí</t>
  </si>
  <si>
    <t>586845039</t>
  </si>
  <si>
    <t>784</t>
  </si>
  <si>
    <t>Dokončovací práce - malby a tapety</t>
  </si>
  <si>
    <t>1274947536</t>
  </si>
  <si>
    <t>1,035*0,855</t>
  </si>
  <si>
    <t>stěny:</t>
  </si>
  <si>
    <t>(2,465+1,77)*2*0,6</t>
  </si>
  <si>
    <t>(1,035+0,855)*2*0,6</t>
  </si>
  <si>
    <t>chodba:</t>
  </si>
  <si>
    <t>3,4*2,6</t>
  </si>
  <si>
    <t>(2,6*2+3,4)*1</t>
  </si>
  <si>
    <t>784121001</t>
  </si>
  <si>
    <t>Oškrabání malby v mísnostech výšky do 3,80 m</t>
  </si>
  <si>
    <t>796320620</t>
  </si>
  <si>
    <t>strop komory:</t>
  </si>
  <si>
    <t>0,78*1,85</t>
  </si>
  <si>
    <t>784181111</t>
  </si>
  <si>
    <t>Základní silikátová jednonásobná penetrace podkladu v místnostech výšky do 3,80m</t>
  </si>
  <si>
    <t>-1187561225</t>
  </si>
  <si>
    <t>784321001</t>
  </si>
  <si>
    <t>Jednonásobné silikátové bílé malby v místnosti výšky do 3,80 m</t>
  </si>
  <si>
    <t>1670610025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</si>
  <si>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</si>
  <si>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</si>
  <si>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</si>
  <si>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</si>
  <si>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</si>
  <si>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</si>
  <si>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-177315687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</si>
  <si>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</si>
  <si>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</si>
  <si>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</si>
  <si>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</si>
  <si>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</si>
  <si>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 jádra:</t>
  </si>
  <si>
    <t>HZS2212</t>
  </si>
  <si>
    <t>Hodinová zúčtovací sazba instalatér odborný</t>
  </si>
  <si>
    <t>-59081881</t>
  </si>
  <si>
    <t>Ostatní drobné nepecifikované práce související s rozvody vody a kanalizace bytového jádra:</t>
  </si>
  <si>
    <t>HZS3111</t>
  </si>
  <si>
    <t>Hodinová zúčtovací sazba montér potrubí</t>
  </si>
  <si>
    <t>-444819889</t>
  </si>
  <si>
    <t>dopojení nového ventilátoru na stávající potrubí:</t>
  </si>
  <si>
    <t>HZS4212</t>
  </si>
  <si>
    <t>Hodinová zúčtovací sazba revizní technik specialista</t>
  </si>
  <si>
    <t>452641145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</si>
  <si>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</si>
  <si>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</si>
  <si>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</si>
  <si>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</si>
  <si>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</si>
  <si>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</si>
  <si>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</si>
  <si>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1345288976</t>
  </si>
  <si>
    <t>VRN7</t>
  </si>
  <si>
    <t>Provozní vlivy</t>
  </si>
  <si>
    <t>070001000</t>
  </si>
  <si>
    <t>-193390131</t>
  </si>
  <si>
    <t>2 - Bytová jednotka č.60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</si>
</sst>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'2 - Bytová jednotka č.2'!J30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2"/>
  <sheetViews>
    <sheetView showGridLines="0" tabSelected="1" topLeftCell="A416" workbookViewId="0">
      <selection activeCell="C445" sqref="C445"/>
    </sheetView>
  </sheetViews>
  <sheetFormatPr defaultRowHeight="11.25"/>
  <cols>
    <col min="1" max="1" width="8.33203125" style="1" customWidth="1"/>
    <col min="2" max="2" width="1.6640625" style="1" customWidth="1"/>
    <col min="3" max="3" width="5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802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ROUND((SUM(BE142:BE441)),  2)</f>
        <v>0</v>
      </c>
      <c r="G33" s="32"/>
      <c r="H33" s="32"/>
      <c r="I33" s="103">
        <v>0.21</v>
      </c>
      <c r="J33" s="102">
        <f>ROUND(((SUM(BE142:BE441))*I33),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ROUND((SUM(BF142:BF441)),  2)</f>
        <v>0</v>
      </c>
      <c r="G34" s="32"/>
      <c r="H34" s="32"/>
      <c r="I34" s="103">
        <v>0.15</v>
      </c>
      <c r="J34" s="102">
        <f>ROUND(((SUM(BF142:BF441))*I34),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ROUND((SUM(BG142:BG441)),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ROUND((SUM(BH142:BH441)),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ROUND((SUM(BI142:BI441)),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2 - Bytová jednotka č.60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J232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J243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J255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J267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J285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J289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J307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J313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J335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J352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J362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J374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J391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J397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J414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J437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J438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J440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Horymírova 2975/4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2 - Bytová jednotka č.60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P143+P200+P414+P437</f>
        <v>0</v>
      </c>
      <c r="Q142" s="66"/>
      <c r="R142" s="141">
        <f>R143+R200+R414+R437</f>
        <v>3.1254819799999995</v>
      </c>
      <c r="S142" s="66"/>
      <c r="T142" s="142">
        <f>T143+T200+T414+T437</f>
        <v>3.02965383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BK143+BK200+BK414+BK437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1.0291584</v>
      </c>
      <c r="S143" s="150"/>
      <c r="T143" s="152">
        <f>T144+T147+T166+T188+T196</f>
        <v>2.8171141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81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141</v>
      </c>
      <c r="BM145" s="170" t="s">
        <v>142</v>
      </c>
    </row>
    <row r="146" spans="1:65" s="13" customFormat="1">
      <c r="B146" s="172"/>
      <c r="D146" s="173" t="s">
        <v>143</v>
      </c>
      <c r="E146" s="174" t="s">
        <v>1</v>
      </c>
      <c r="F146" s="175" t="s">
        <v>144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143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145</v>
      </c>
      <c r="F147" s="155" t="s">
        <v>146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0.90862639999999995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SUM(BK148:BK165)</f>
        <v>0</v>
      </c>
    </row>
    <row r="148" spans="1:65" s="2" customFormat="1" ht="21.75" customHeight="1">
      <c r="A148" s="32"/>
      <c r="B148" s="157"/>
      <c r="C148" s="158" t="s">
        <v>81</v>
      </c>
      <c r="D148" s="158" t="s">
        <v>137</v>
      </c>
      <c r="E148" s="159" t="s">
        <v>147</v>
      </c>
      <c r="F148" s="160" t="s">
        <v>148</v>
      </c>
      <c r="G148" s="161" t="s">
        <v>140</v>
      </c>
      <c r="H148" s="162">
        <v>5.7839999999999998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1.5038399999999998E-3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81</v>
      </c>
      <c r="AY148" s="17" t="s">
        <v>134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81</v>
      </c>
      <c r="BK148" s="171">
        <f t="shared" ref="BK148:BK154" si="9">ROUND(I148*H148,2)</f>
        <v>0</v>
      </c>
      <c r="BL148" s="17" t="s">
        <v>141</v>
      </c>
      <c r="BM148" s="170" t="s">
        <v>149</v>
      </c>
    </row>
    <row r="149" spans="1:65" s="2" customFormat="1" ht="21.75" customHeight="1">
      <c r="A149" s="32"/>
      <c r="B149" s="157"/>
      <c r="C149" s="158" t="s">
        <v>135</v>
      </c>
      <c r="D149" s="158" t="s">
        <v>137</v>
      </c>
      <c r="E149" s="159" t="s">
        <v>150</v>
      </c>
      <c r="F149" s="160" t="s">
        <v>151</v>
      </c>
      <c r="G149" s="161" t="s">
        <v>140</v>
      </c>
      <c r="H149" s="162">
        <v>5.7839999999999998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2.5333919999999999E-2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81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81</v>
      </c>
      <c r="BK149" s="171">
        <f t="shared" si="9"/>
        <v>0</v>
      </c>
      <c r="BL149" s="17" t="s">
        <v>141</v>
      </c>
      <c r="BM149" s="170" t="s">
        <v>152</v>
      </c>
    </row>
    <row r="150" spans="1:65" s="2" customFormat="1" ht="21.75" customHeight="1">
      <c r="A150" s="32"/>
      <c r="B150" s="157"/>
      <c r="C150" s="158" t="s">
        <v>141</v>
      </c>
      <c r="D150" s="158" t="s">
        <v>137</v>
      </c>
      <c r="E150" s="159" t="s">
        <v>153</v>
      </c>
      <c r="F150" s="160" t="s">
        <v>154</v>
      </c>
      <c r="G150" s="161" t="s">
        <v>140</v>
      </c>
      <c r="H150" s="162">
        <v>5.7839999999999998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1.7351999999999999E-2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81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81</v>
      </c>
      <c r="BK150" s="171">
        <f t="shared" si="9"/>
        <v>0</v>
      </c>
      <c r="BL150" s="17" t="s">
        <v>141</v>
      </c>
      <c r="BM150" s="170" t="s">
        <v>155</v>
      </c>
    </row>
    <row r="151" spans="1:65" s="2" customFormat="1" ht="21.75" customHeight="1">
      <c r="A151" s="32"/>
      <c r="B151" s="157"/>
      <c r="C151" s="158" t="s">
        <v>156</v>
      </c>
      <c r="D151" s="158" t="s">
        <v>137</v>
      </c>
      <c r="E151" s="159" t="s">
        <v>157</v>
      </c>
      <c r="F151" s="160" t="s">
        <v>158</v>
      </c>
      <c r="G151" s="161" t="s">
        <v>140</v>
      </c>
      <c r="H151" s="162">
        <v>5.7839999999999998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9.1097999999999998E-2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141</v>
      </c>
      <c r="AT151" s="170" t="s">
        <v>137</v>
      </c>
      <c r="AU151" s="170" t="s">
        <v>81</v>
      </c>
      <c r="AY151" s="17" t="s">
        <v>134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81</v>
      </c>
      <c r="BK151" s="171">
        <f t="shared" si="9"/>
        <v>0</v>
      </c>
      <c r="BL151" s="17" t="s">
        <v>141</v>
      </c>
      <c r="BM151" s="170" t="s">
        <v>159</v>
      </c>
    </row>
    <row r="152" spans="1:65" s="2" customFormat="1" ht="21.75" customHeight="1">
      <c r="A152" s="32"/>
      <c r="B152" s="157"/>
      <c r="C152" s="158" t="s">
        <v>145</v>
      </c>
      <c r="D152" s="158" t="s">
        <v>137</v>
      </c>
      <c r="E152" s="159" t="s">
        <v>160</v>
      </c>
      <c r="F152" s="160" t="s">
        <v>161</v>
      </c>
      <c r="G152" s="161" t="s">
        <v>140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81</v>
      </c>
      <c r="AY152" s="17" t="s">
        <v>134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81</v>
      </c>
      <c r="BK152" s="171">
        <f t="shared" si="9"/>
        <v>0</v>
      </c>
      <c r="BL152" s="17" t="s">
        <v>141</v>
      </c>
      <c r="BM152" s="170" t="s">
        <v>162</v>
      </c>
    </row>
    <row r="153" spans="1:65" s="2" customFormat="1" ht="21.75" customHeight="1">
      <c r="A153" s="32"/>
      <c r="B153" s="157"/>
      <c r="C153" s="158" t="s">
        <v>163</v>
      </c>
      <c r="D153" s="158" t="s">
        <v>137</v>
      </c>
      <c r="E153" s="159" t="s">
        <v>164</v>
      </c>
      <c r="F153" s="160" t="s">
        <v>165</v>
      </c>
      <c r="G153" s="161" t="s">
        <v>140</v>
      </c>
      <c r="H153" s="162">
        <v>14.456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6.3317280000000004E-2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81</v>
      </c>
      <c r="AY153" s="17" t="s">
        <v>134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141</v>
      </c>
      <c r="BM153" s="170" t="s">
        <v>166</v>
      </c>
    </row>
    <row r="154" spans="1:65" s="2" customFormat="1" ht="21.75" customHeight="1">
      <c r="A154" s="32"/>
      <c r="B154" s="157"/>
      <c r="C154" s="158" t="s">
        <v>167</v>
      </c>
      <c r="D154" s="158" t="s">
        <v>137</v>
      </c>
      <c r="E154" s="159" t="s">
        <v>168</v>
      </c>
      <c r="F154" s="160" t="s">
        <v>169</v>
      </c>
      <c r="G154" s="161" t="s">
        <v>140</v>
      </c>
      <c r="H154" s="162">
        <v>3.3359999999999999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1.0008E-2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81</v>
      </c>
      <c r="AY154" s="17" t="s">
        <v>134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141</v>
      </c>
      <c r="BM154" s="170" t="s">
        <v>170</v>
      </c>
    </row>
    <row r="155" spans="1:65" s="13" customFormat="1">
      <c r="B155" s="172"/>
      <c r="D155" s="173" t="s">
        <v>143</v>
      </c>
      <c r="E155" s="174" t="s">
        <v>1</v>
      </c>
      <c r="F155" s="175" t="s">
        <v>171</v>
      </c>
      <c r="H155" s="176">
        <v>3.3359999999999999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143</v>
      </c>
      <c r="AU155" s="174" t="s">
        <v>81</v>
      </c>
      <c r="AV155" s="13" t="s">
        <v>81</v>
      </c>
      <c r="AW155" s="13" t="s">
        <v>33</v>
      </c>
      <c r="AX155" s="13" t="s">
        <v>84</v>
      </c>
      <c r="AY155" s="174" t="s">
        <v>134</v>
      </c>
    </row>
    <row r="156" spans="1:65" s="2" customFormat="1" ht="21.75" customHeight="1">
      <c r="A156" s="32"/>
      <c r="B156" s="157"/>
      <c r="C156" s="158" t="s">
        <v>172</v>
      </c>
      <c r="D156" s="158" t="s">
        <v>137</v>
      </c>
      <c r="E156" s="159" t="s">
        <v>173</v>
      </c>
      <c r="F156" s="160" t="s">
        <v>174</v>
      </c>
      <c r="G156" s="161" t="s">
        <v>140</v>
      </c>
      <c r="H156" s="162">
        <v>14.456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0.227682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81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81</v>
      </c>
      <c r="BK156" s="171">
        <f>ROUND(I156*H156,2)</f>
        <v>0</v>
      </c>
      <c r="BL156" s="17" t="s">
        <v>141</v>
      </c>
      <c r="BM156" s="170" t="s">
        <v>175</v>
      </c>
    </row>
    <row r="157" spans="1:65" s="13" customFormat="1">
      <c r="B157" s="172"/>
      <c r="D157" s="173" t="s">
        <v>143</v>
      </c>
      <c r="E157" s="174" t="s">
        <v>1</v>
      </c>
      <c r="F157" s="175" t="s">
        <v>176</v>
      </c>
      <c r="H157" s="176">
        <v>14.456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143</v>
      </c>
      <c r="AU157" s="174" t="s">
        <v>81</v>
      </c>
      <c r="AV157" s="13" t="s">
        <v>81</v>
      </c>
      <c r="AW157" s="13" t="s">
        <v>33</v>
      </c>
      <c r="AX157" s="13" t="s">
        <v>84</v>
      </c>
      <c r="AY157" s="174" t="s">
        <v>134</v>
      </c>
    </row>
    <row r="158" spans="1:65" s="2" customFormat="1" ht="16.5" customHeight="1">
      <c r="A158" s="32"/>
      <c r="B158" s="157"/>
      <c r="C158" s="158" t="s">
        <v>177</v>
      </c>
      <c r="D158" s="158" t="s">
        <v>137</v>
      </c>
      <c r="E158" s="159" t="s">
        <v>178</v>
      </c>
      <c r="F158" s="160" t="s">
        <v>179</v>
      </c>
      <c r="G158" s="161" t="s">
        <v>140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81</v>
      </c>
      <c r="AY158" s="17" t="s">
        <v>134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81</v>
      </c>
      <c r="BK158" s="171">
        <f>ROUND(I158*H158,2)</f>
        <v>0</v>
      </c>
      <c r="BL158" s="17" t="s">
        <v>141</v>
      </c>
      <c r="BM158" s="170" t="s">
        <v>180</v>
      </c>
    </row>
    <row r="159" spans="1:65" s="13" customFormat="1">
      <c r="B159" s="172"/>
      <c r="D159" s="173" t="s">
        <v>143</v>
      </c>
      <c r="E159" s="174" t="s">
        <v>1</v>
      </c>
      <c r="F159" s="175" t="s">
        <v>181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143</v>
      </c>
      <c r="AU159" s="174" t="s">
        <v>81</v>
      </c>
      <c r="AV159" s="13" t="s">
        <v>81</v>
      </c>
      <c r="AW159" s="13" t="s">
        <v>33</v>
      </c>
      <c r="AX159" s="13" t="s">
        <v>84</v>
      </c>
      <c r="AY159" s="174" t="s">
        <v>134</v>
      </c>
    </row>
    <row r="160" spans="1:65" s="2" customFormat="1" ht="21.75" customHeight="1">
      <c r="A160" s="32"/>
      <c r="B160" s="157"/>
      <c r="C160" s="158" t="s">
        <v>182</v>
      </c>
      <c r="D160" s="158" t="s">
        <v>137</v>
      </c>
      <c r="E160" s="159" t="s">
        <v>183</v>
      </c>
      <c r="F160" s="160" t="s">
        <v>184</v>
      </c>
      <c r="G160" s="161" t="s">
        <v>140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141</v>
      </c>
      <c r="AT160" s="170" t="s">
        <v>137</v>
      </c>
      <c r="AU160" s="170" t="s">
        <v>81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81</v>
      </c>
      <c r="BK160" s="171">
        <f>ROUND(I160*H160,2)</f>
        <v>0</v>
      </c>
      <c r="BL160" s="17" t="s">
        <v>141</v>
      </c>
      <c r="BM160" s="170" t="s">
        <v>185</v>
      </c>
    </row>
    <row r="161" spans="1:65" s="14" customFormat="1">
      <c r="B161" s="181"/>
      <c r="D161" s="173" t="s">
        <v>143</v>
      </c>
      <c r="E161" s="182" t="s">
        <v>1</v>
      </c>
      <c r="F161" s="183" t="s">
        <v>186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143</v>
      </c>
      <c r="AU161" s="182" t="s">
        <v>81</v>
      </c>
      <c r="AV161" s="14" t="s">
        <v>84</v>
      </c>
      <c r="AW161" s="14" t="s">
        <v>33</v>
      </c>
      <c r="AX161" s="14" t="s">
        <v>76</v>
      </c>
      <c r="AY161" s="182" t="s">
        <v>134</v>
      </c>
    </row>
    <row r="162" spans="1:65" s="13" customFormat="1">
      <c r="B162" s="172"/>
      <c r="D162" s="173" t="s">
        <v>143</v>
      </c>
      <c r="E162" s="174" t="s">
        <v>1</v>
      </c>
      <c r="F162" s="175" t="s">
        <v>187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143</v>
      </c>
      <c r="AU162" s="174" t="s">
        <v>81</v>
      </c>
      <c r="AV162" s="13" t="s">
        <v>81</v>
      </c>
      <c r="AW162" s="13" t="s">
        <v>33</v>
      </c>
      <c r="AX162" s="13" t="s">
        <v>84</v>
      </c>
      <c r="AY162" s="174" t="s">
        <v>134</v>
      </c>
    </row>
    <row r="163" spans="1:65" s="2" customFormat="1" ht="21.75" customHeight="1">
      <c r="A163" s="32"/>
      <c r="B163" s="157"/>
      <c r="C163" s="158" t="s">
        <v>188</v>
      </c>
      <c r="D163" s="158" t="s">
        <v>137</v>
      </c>
      <c r="E163" s="159" t="s">
        <v>189</v>
      </c>
      <c r="F163" s="160" t="s">
        <v>190</v>
      </c>
      <c r="G163" s="161" t="s">
        <v>140</v>
      </c>
      <c r="H163" s="162">
        <v>5.7839999999999998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0.32795279999999999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81</v>
      </c>
      <c r="AY163" s="17" t="s">
        <v>134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81</v>
      </c>
      <c r="BK163" s="171">
        <f>ROUND(I163*H163,2)</f>
        <v>0</v>
      </c>
      <c r="BL163" s="17" t="s">
        <v>141</v>
      </c>
      <c r="BM163" s="170" t="s">
        <v>191</v>
      </c>
    </row>
    <row r="164" spans="1:65" s="2" customFormat="1" ht="16.5" customHeight="1">
      <c r="A164" s="32"/>
      <c r="B164" s="157"/>
      <c r="C164" s="158" t="s">
        <v>192</v>
      </c>
      <c r="D164" s="158" t="s">
        <v>137</v>
      </c>
      <c r="E164" s="159" t="s">
        <v>193</v>
      </c>
      <c r="F164" s="160" t="s">
        <v>194</v>
      </c>
      <c r="G164" s="161" t="s">
        <v>195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141</v>
      </c>
      <c r="AT164" s="170" t="s">
        <v>137</v>
      </c>
      <c r="AU164" s="170" t="s">
        <v>81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81</v>
      </c>
      <c r="BK164" s="171">
        <f>ROUND(I164*H164,2)</f>
        <v>0</v>
      </c>
      <c r="BL164" s="17" t="s">
        <v>141</v>
      </c>
      <c r="BM164" s="170" t="s">
        <v>196</v>
      </c>
    </row>
    <row r="165" spans="1:65" s="2" customFormat="1" ht="16.5" customHeight="1">
      <c r="A165" s="32"/>
      <c r="B165" s="157"/>
      <c r="C165" s="188" t="s">
        <v>197</v>
      </c>
      <c r="D165" s="188" t="s">
        <v>198</v>
      </c>
      <c r="E165" s="189" t="s">
        <v>199</v>
      </c>
      <c r="F165" s="190" t="s">
        <v>200</v>
      </c>
      <c r="G165" s="191" t="s">
        <v>195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167</v>
      </c>
      <c r="AT165" s="170" t="s">
        <v>198</v>
      </c>
      <c r="AU165" s="170" t="s">
        <v>81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81</v>
      </c>
      <c r="BK165" s="171">
        <f>ROUND(I165*H165,2)</f>
        <v>0</v>
      </c>
      <c r="BL165" s="17" t="s">
        <v>141</v>
      </c>
      <c r="BM165" s="170" t="s">
        <v>201</v>
      </c>
    </row>
    <row r="166" spans="1:65" s="12" customFormat="1" ht="22.9" customHeight="1">
      <c r="B166" s="144"/>
      <c r="D166" s="145" t="s">
        <v>75</v>
      </c>
      <c r="E166" s="155" t="s">
        <v>172</v>
      </c>
      <c r="F166" s="155" t="s">
        <v>202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2.8171141</v>
      </c>
      <c r="AR166" s="145" t="s">
        <v>84</v>
      </c>
      <c r="AT166" s="153" t="s">
        <v>75</v>
      </c>
      <c r="AU166" s="153" t="s">
        <v>84</v>
      </c>
      <c r="AY166" s="145" t="s">
        <v>134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137</v>
      </c>
      <c r="E167" s="159" t="s">
        <v>203</v>
      </c>
      <c r="F167" s="160" t="s">
        <v>204</v>
      </c>
      <c r="G167" s="161" t="s">
        <v>140</v>
      </c>
      <c r="H167" s="162">
        <v>20.094000000000001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205</v>
      </c>
      <c r="AT167" s="170" t="s">
        <v>137</v>
      </c>
      <c r="AU167" s="170" t="s">
        <v>81</v>
      </c>
      <c r="AY167" s="17" t="s">
        <v>134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81</v>
      </c>
      <c r="BK167" s="171">
        <f>ROUND(I167*H167,2)</f>
        <v>0</v>
      </c>
      <c r="BL167" s="17" t="s">
        <v>205</v>
      </c>
      <c r="BM167" s="170" t="s">
        <v>206</v>
      </c>
    </row>
    <row r="168" spans="1:65" s="14" customFormat="1">
      <c r="B168" s="181"/>
      <c r="D168" s="173" t="s">
        <v>143</v>
      </c>
      <c r="E168" s="182" t="s">
        <v>1</v>
      </c>
      <c r="F168" s="183" t="s">
        <v>207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143</v>
      </c>
      <c r="AU168" s="182" t="s">
        <v>81</v>
      </c>
      <c r="AV168" s="14" t="s">
        <v>84</v>
      </c>
      <c r="AW168" s="14" t="s">
        <v>33</v>
      </c>
      <c r="AX168" s="14" t="s">
        <v>76</v>
      </c>
      <c r="AY168" s="182" t="s">
        <v>134</v>
      </c>
    </row>
    <row r="169" spans="1:65" s="13" customFormat="1">
      <c r="B169" s="172"/>
      <c r="D169" s="173" t="s">
        <v>143</v>
      </c>
      <c r="E169" s="174" t="s">
        <v>1</v>
      </c>
      <c r="F169" s="175" t="s">
        <v>208</v>
      </c>
      <c r="H169" s="176">
        <v>14.404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143</v>
      </c>
      <c r="AU169" s="174" t="s">
        <v>81</v>
      </c>
      <c r="AV169" s="13" t="s">
        <v>81</v>
      </c>
      <c r="AW169" s="13" t="s">
        <v>33</v>
      </c>
      <c r="AX169" s="13" t="s">
        <v>76</v>
      </c>
      <c r="AY169" s="174" t="s">
        <v>134</v>
      </c>
    </row>
    <row r="170" spans="1:65" s="14" customFormat="1">
      <c r="B170" s="181"/>
      <c r="D170" s="173" t="s">
        <v>143</v>
      </c>
      <c r="E170" s="182" t="s">
        <v>1</v>
      </c>
      <c r="F170" s="183" t="s">
        <v>209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143</v>
      </c>
      <c r="AU170" s="182" t="s">
        <v>81</v>
      </c>
      <c r="AV170" s="14" t="s">
        <v>84</v>
      </c>
      <c r="AW170" s="14" t="s">
        <v>33</v>
      </c>
      <c r="AX170" s="14" t="s">
        <v>76</v>
      </c>
      <c r="AY170" s="182" t="s">
        <v>134</v>
      </c>
    </row>
    <row r="171" spans="1:65" s="13" customFormat="1">
      <c r="B171" s="172"/>
      <c r="D171" s="173" t="s">
        <v>143</v>
      </c>
      <c r="E171" s="174" t="s">
        <v>1</v>
      </c>
      <c r="F171" s="175" t="s">
        <v>210</v>
      </c>
      <c r="H171" s="176">
        <v>1.0089999999999999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143</v>
      </c>
      <c r="AU171" s="174" t="s">
        <v>81</v>
      </c>
      <c r="AV171" s="13" t="s">
        <v>81</v>
      </c>
      <c r="AW171" s="13" t="s">
        <v>33</v>
      </c>
      <c r="AX171" s="13" t="s">
        <v>76</v>
      </c>
      <c r="AY171" s="174" t="s">
        <v>134</v>
      </c>
    </row>
    <row r="172" spans="1:65" s="13" customFormat="1">
      <c r="B172" s="172"/>
      <c r="D172" s="173" t="s">
        <v>143</v>
      </c>
      <c r="E172" s="174" t="s">
        <v>1</v>
      </c>
      <c r="F172" s="175" t="s">
        <v>211</v>
      </c>
      <c r="H172" s="176">
        <v>4.681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143</v>
      </c>
      <c r="AU172" s="174" t="s">
        <v>81</v>
      </c>
      <c r="AV172" s="13" t="s">
        <v>81</v>
      </c>
      <c r="AW172" s="13" t="s">
        <v>33</v>
      </c>
      <c r="AX172" s="13" t="s">
        <v>76</v>
      </c>
      <c r="AY172" s="174" t="s">
        <v>134</v>
      </c>
    </row>
    <row r="173" spans="1:65" s="15" customFormat="1">
      <c r="B173" s="199"/>
      <c r="D173" s="173" t="s">
        <v>143</v>
      </c>
      <c r="E173" s="200" t="s">
        <v>1</v>
      </c>
      <c r="F173" s="201" t="s">
        <v>212</v>
      </c>
      <c r="H173" s="202">
        <v>20.094000000000001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143</v>
      </c>
      <c r="AU173" s="200" t="s">
        <v>81</v>
      </c>
      <c r="AV173" s="15" t="s">
        <v>141</v>
      </c>
      <c r="AW173" s="15" t="s">
        <v>33</v>
      </c>
      <c r="AX173" s="15" t="s">
        <v>84</v>
      </c>
      <c r="AY173" s="200" t="s">
        <v>134</v>
      </c>
    </row>
    <row r="174" spans="1:65" s="2" customFormat="1" ht="21.75" customHeight="1">
      <c r="A174" s="32"/>
      <c r="B174" s="157"/>
      <c r="C174" s="158" t="s">
        <v>205</v>
      </c>
      <c r="D174" s="158" t="s">
        <v>137</v>
      </c>
      <c r="E174" s="159" t="s">
        <v>213</v>
      </c>
      <c r="F174" s="160" t="s">
        <v>214</v>
      </c>
      <c r="G174" s="161" t="s">
        <v>140</v>
      </c>
      <c r="H174" s="162">
        <v>26.094000000000001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3.9141000000000002E-3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205</v>
      </c>
      <c r="AT174" s="170" t="s">
        <v>137</v>
      </c>
      <c r="AU174" s="170" t="s">
        <v>81</v>
      </c>
      <c r="AY174" s="17" t="s">
        <v>134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81</v>
      </c>
      <c r="BK174" s="171">
        <f>ROUND(I174*H174,2)</f>
        <v>0</v>
      </c>
      <c r="BL174" s="17" t="s">
        <v>205</v>
      </c>
      <c r="BM174" s="170" t="s">
        <v>215</v>
      </c>
    </row>
    <row r="175" spans="1:65" s="14" customFormat="1" ht="22.5">
      <c r="B175" s="181"/>
      <c r="D175" s="173" t="s">
        <v>143</v>
      </c>
      <c r="E175" s="182" t="s">
        <v>1</v>
      </c>
      <c r="F175" s="183" t="s">
        <v>216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143</v>
      </c>
      <c r="AU175" s="182" t="s">
        <v>81</v>
      </c>
      <c r="AV175" s="14" t="s">
        <v>84</v>
      </c>
      <c r="AW175" s="14" t="s">
        <v>33</v>
      </c>
      <c r="AX175" s="14" t="s">
        <v>76</v>
      </c>
      <c r="AY175" s="182" t="s">
        <v>134</v>
      </c>
    </row>
    <row r="176" spans="1:65" s="13" customFormat="1">
      <c r="B176" s="172"/>
      <c r="D176" s="173" t="s">
        <v>143</v>
      </c>
      <c r="E176" s="174" t="s">
        <v>1</v>
      </c>
      <c r="F176" s="175" t="s">
        <v>217</v>
      </c>
      <c r="H176" s="176">
        <v>26.094000000000001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143</v>
      </c>
      <c r="AU176" s="174" t="s">
        <v>81</v>
      </c>
      <c r="AV176" s="13" t="s">
        <v>81</v>
      </c>
      <c r="AW176" s="13" t="s">
        <v>33</v>
      </c>
      <c r="AX176" s="13" t="s">
        <v>84</v>
      </c>
      <c r="AY176" s="174" t="s">
        <v>134</v>
      </c>
    </row>
    <row r="177" spans="1:65" s="2" customFormat="1" ht="21.75" customHeight="1">
      <c r="A177" s="32"/>
      <c r="B177" s="157"/>
      <c r="C177" s="158" t="s">
        <v>218</v>
      </c>
      <c r="D177" s="158" t="s">
        <v>137</v>
      </c>
      <c r="E177" s="159" t="s">
        <v>219</v>
      </c>
      <c r="F177" s="160" t="s">
        <v>220</v>
      </c>
      <c r="G177" s="161" t="s">
        <v>140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141</v>
      </c>
      <c r="AT177" s="170" t="s">
        <v>137</v>
      </c>
      <c r="AU177" s="170" t="s">
        <v>81</v>
      </c>
      <c r="AY177" s="17" t="s">
        <v>134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81</v>
      </c>
      <c r="BK177" s="171">
        <f>ROUND(I177*H177,2)</f>
        <v>0</v>
      </c>
      <c r="BL177" s="17" t="s">
        <v>141</v>
      </c>
      <c r="BM177" s="170" t="s">
        <v>221</v>
      </c>
    </row>
    <row r="178" spans="1:65" s="13" customFormat="1">
      <c r="B178" s="172"/>
      <c r="D178" s="173" t="s">
        <v>143</v>
      </c>
      <c r="E178" s="174" t="s">
        <v>1</v>
      </c>
      <c r="F178" s="175" t="s">
        <v>222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143</v>
      </c>
      <c r="AU178" s="174" t="s">
        <v>81</v>
      </c>
      <c r="AV178" s="13" t="s">
        <v>81</v>
      </c>
      <c r="AW178" s="13" t="s">
        <v>33</v>
      </c>
      <c r="AX178" s="13" t="s">
        <v>76</v>
      </c>
      <c r="AY178" s="174" t="s">
        <v>134</v>
      </c>
    </row>
    <row r="179" spans="1:65" s="14" customFormat="1">
      <c r="B179" s="181"/>
      <c r="D179" s="173" t="s">
        <v>143</v>
      </c>
      <c r="E179" s="182" t="s">
        <v>1</v>
      </c>
      <c r="F179" s="183" t="s">
        <v>223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143</v>
      </c>
      <c r="AU179" s="182" t="s">
        <v>81</v>
      </c>
      <c r="AV179" s="14" t="s">
        <v>84</v>
      </c>
      <c r="AW179" s="14" t="s">
        <v>33</v>
      </c>
      <c r="AX179" s="14" t="s">
        <v>76</v>
      </c>
      <c r="AY179" s="182" t="s">
        <v>134</v>
      </c>
    </row>
    <row r="180" spans="1:65" s="13" customFormat="1">
      <c r="B180" s="172"/>
      <c r="D180" s="173" t="s">
        <v>143</v>
      </c>
      <c r="E180" s="174" t="s">
        <v>1</v>
      </c>
      <c r="F180" s="175" t="s">
        <v>187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143</v>
      </c>
      <c r="AU180" s="174" t="s">
        <v>81</v>
      </c>
      <c r="AV180" s="13" t="s">
        <v>81</v>
      </c>
      <c r="AW180" s="13" t="s">
        <v>33</v>
      </c>
      <c r="AX180" s="13" t="s">
        <v>76</v>
      </c>
      <c r="AY180" s="174" t="s">
        <v>134</v>
      </c>
    </row>
    <row r="181" spans="1:65" s="15" customFormat="1">
      <c r="B181" s="199"/>
      <c r="D181" s="173" t="s">
        <v>143</v>
      </c>
      <c r="E181" s="200" t="s">
        <v>1</v>
      </c>
      <c r="F181" s="201" t="s">
        <v>212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143</v>
      </c>
      <c r="AU181" s="200" t="s">
        <v>81</v>
      </c>
      <c r="AV181" s="15" t="s">
        <v>141</v>
      </c>
      <c r="AW181" s="15" t="s">
        <v>33</v>
      </c>
      <c r="AX181" s="15" t="s">
        <v>84</v>
      </c>
      <c r="AY181" s="200" t="s">
        <v>134</v>
      </c>
    </row>
    <row r="182" spans="1:65" s="2" customFormat="1" ht="16.5" customHeight="1">
      <c r="A182" s="32"/>
      <c r="B182" s="157"/>
      <c r="C182" s="158" t="s">
        <v>224</v>
      </c>
      <c r="D182" s="158" t="s">
        <v>137</v>
      </c>
      <c r="E182" s="159" t="s">
        <v>225</v>
      </c>
      <c r="F182" s="160" t="s">
        <v>226</v>
      </c>
      <c r="G182" s="161" t="s">
        <v>140</v>
      </c>
      <c r="H182" s="162">
        <v>28.132000000000001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2.8132000000000001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141</v>
      </c>
      <c r="AT182" s="170" t="s">
        <v>137</v>
      </c>
      <c r="AU182" s="170" t="s">
        <v>81</v>
      </c>
      <c r="AY182" s="17" t="s">
        <v>134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81</v>
      </c>
      <c r="BK182" s="171">
        <f>ROUND(I182*H182,2)</f>
        <v>0</v>
      </c>
      <c r="BL182" s="17" t="s">
        <v>141</v>
      </c>
      <c r="BM182" s="170" t="s">
        <v>227</v>
      </c>
    </row>
    <row r="183" spans="1:65" s="13" customFormat="1">
      <c r="B183" s="172"/>
      <c r="D183" s="173" t="s">
        <v>143</v>
      </c>
      <c r="E183" s="174" t="s">
        <v>1</v>
      </c>
      <c r="F183" s="175" t="s">
        <v>228</v>
      </c>
      <c r="H183" s="176">
        <v>28.132000000000001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143</v>
      </c>
      <c r="AU183" s="174" t="s">
        <v>81</v>
      </c>
      <c r="AV183" s="13" t="s">
        <v>81</v>
      </c>
      <c r="AW183" s="13" t="s">
        <v>33</v>
      </c>
      <c r="AX183" s="13" t="s">
        <v>84</v>
      </c>
      <c r="AY183" s="174" t="s">
        <v>134</v>
      </c>
    </row>
    <row r="184" spans="1:65" s="2" customFormat="1" ht="16.5" customHeight="1">
      <c r="A184" s="32"/>
      <c r="B184" s="157"/>
      <c r="C184" s="158" t="s">
        <v>229</v>
      </c>
      <c r="D184" s="158" t="s">
        <v>137</v>
      </c>
      <c r="E184" s="159" t="s">
        <v>230</v>
      </c>
      <c r="F184" s="160" t="s">
        <v>231</v>
      </c>
      <c r="G184" s="161" t="s">
        <v>140</v>
      </c>
      <c r="H184" s="162">
        <v>5.7839999999999998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141</v>
      </c>
      <c r="AT184" s="170" t="s">
        <v>137</v>
      </c>
      <c r="AU184" s="170" t="s">
        <v>81</v>
      </c>
      <c r="AY184" s="17" t="s">
        <v>134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81</v>
      </c>
      <c r="BK184" s="171">
        <f>ROUND(I184*H184,2)</f>
        <v>0</v>
      </c>
      <c r="BL184" s="17" t="s">
        <v>141</v>
      </c>
      <c r="BM184" s="170" t="s">
        <v>232</v>
      </c>
    </row>
    <row r="185" spans="1:65" s="13" customFormat="1">
      <c r="B185" s="172"/>
      <c r="D185" s="173" t="s">
        <v>143</v>
      </c>
      <c r="E185" s="174" t="s">
        <v>1</v>
      </c>
      <c r="F185" s="175" t="s">
        <v>233</v>
      </c>
      <c r="H185" s="176">
        <v>4.681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143</v>
      </c>
      <c r="AU185" s="174" t="s">
        <v>81</v>
      </c>
      <c r="AV185" s="13" t="s">
        <v>81</v>
      </c>
      <c r="AW185" s="13" t="s">
        <v>33</v>
      </c>
      <c r="AX185" s="13" t="s">
        <v>76</v>
      </c>
      <c r="AY185" s="174" t="s">
        <v>134</v>
      </c>
    </row>
    <row r="186" spans="1:65" s="13" customFormat="1">
      <c r="B186" s="172"/>
      <c r="D186" s="173" t="s">
        <v>143</v>
      </c>
      <c r="E186" s="174" t="s">
        <v>1</v>
      </c>
      <c r="F186" s="175" t="s">
        <v>234</v>
      </c>
      <c r="H186" s="176">
        <v>1.103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143</v>
      </c>
      <c r="AU186" s="174" t="s">
        <v>81</v>
      </c>
      <c r="AV186" s="13" t="s">
        <v>81</v>
      </c>
      <c r="AW186" s="13" t="s">
        <v>33</v>
      </c>
      <c r="AX186" s="13" t="s">
        <v>76</v>
      </c>
      <c r="AY186" s="174" t="s">
        <v>134</v>
      </c>
    </row>
    <row r="187" spans="1:65" s="15" customFormat="1">
      <c r="B187" s="199"/>
      <c r="D187" s="173" t="s">
        <v>143</v>
      </c>
      <c r="E187" s="200" t="s">
        <v>1</v>
      </c>
      <c r="F187" s="201" t="s">
        <v>212</v>
      </c>
      <c r="H187" s="202">
        <v>5.7839999999999998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143</v>
      </c>
      <c r="AU187" s="200" t="s">
        <v>81</v>
      </c>
      <c r="AV187" s="15" t="s">
        <v>141</v>
      </c>
      <c r="AW187" s="15" t="s">
        <v>33</v>
      </c>
      <c r="AX187" s="15" t="s">
        <v>84</v>
      </c>
      <c r="AY187" s="200" t="s">
        <v>134</v>
      </c>
    </row>
    <row r="188" spans="1:65" s="12" customFormat="1" ht="22.9" customHeight="1">
      <c r="B188" s="144"/>
      <c r="D188" s="145" t="s">
        <v>75</v>
      </c>
      <c r="E188" s="155" t="s">
        <v>235</v>
      </c>
      <c r="F188" s="155" t="s">
        <v>236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134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237</v>
      </c>
      <c r="D189" s="158" t="s">
        <v>137</v>
      </c>
      <c r="E189" s="159" t="s">
        <v>238</v>
      </c>
      <c r="F189" s="160" t="s">
        <v>239</v>
      </c>
      <c r="G189" s="161" t="s">
        <v>240</v>
      </c>
      <c r="H189" s="162">
        <v>3.0489999999999999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141</v>
      </c>
      <c r="AT189" s="170" t="s">
        <v>137</v>
      </c>
      <c r="AU189" s="170" t="s">
        <v>81</v>
      </c>
      <c r="AY189" s="17" t="s">
        <v>134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81</v>
      </c>
      <c r="BK189" s="171">
        <f>ROUND(I189*H189,2)</f>
        <v>0</v>
      </c>
      <c r="BL189" s="17" t="s">
        <v>141</v>
      </c>
      <c r="BM189" s="170" t="s">
        <v>241</v>
      </c>
    </row>
    <row r="190" spans="1:65" s="2" customFormat="1" ht="21.75" customHeight="1">
      <c r="A190" s="32"/>
      <c r="B190" s="157"/>
      <c r="C190" s="158" t="s">
        <v>7</v>
      </c>
      <c r="D190" s="158" t="s">
        <v>137</v>
      </c>
      <c r="E190" s="159" t="s">
        <v>242</v>
      </c>
      <c r="F190" s="160" t="s">
        <v>243</v>
      </c>
      <c r="G190" s="161" t="s">
        <v>240</v>
      </c>
      <c r="H190" s="162">
        <v>152.44999999999999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141</v>
      </c>
      <c r="AT190" s="170" t="s">
        <v>137</v>
      </c>
      <c r="AU190" s="170" t="s">
        <v>81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81</v>
      </c>
      <c r="BK190" s="171">
        <f>ROUND(I190*H190,2)</f>
        <v>0</v>
      </c>
      <c r="BL190" s="17" t="s">
        <v>141</v>
      </c>
      <c r="BM190" s="170" t="s">
        <v>244</v>
      </c>
    </row>
    <row r="191" spans="1:65" s="13" customFormat="1">
      <c r="B191" s="172"/>
      <c r="D191" s="173" t="s">
        <v>143</v>
      </c>
      <c r="F191" s="175" t="s">
        <v>245</v>
      </c>
      <c r="H191" s="176">
        <v>152.44999999999999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143</v>
      </c>
      <c r="AU191" s="174" t="s">
        <v>81</v>
      </c>
      <c r="AV191" s="13" t="s">
        <v>81</v>
      </c>
      <c r="AW191" s="13" t="s">
        <v>3</v>
      </c>
      <c r="AX191" s="13" t="s">
        <v>84</v>
      </c>
      <c r="AY191" s="174" t="s">
        <v>134</v>
      </c>
    </row>
    <row r="192" spans="1:65" s="2" customFormat="1" ht="21.75" customHeight="1">
      <c r="A192" s="32"/>
      <c r="B192" s="157"/>
      <c r="C192" s="158" t="s">
        <v>246</v>
      </c>
      <c r="D192" s="158" t="s">
        <v>137</v>
      </c>
      <c r="E192" s="159" t="s">
        <v>247</v>
      </c>
      <c r="F192" s="160" t="s">
        <v>248</v>
      </c>
      <c r="G192" s="161" t="s">
        <v>240</v>
      </c>
      <c r="H192" s="162">
        <v>3.0489999999999999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141</v>
      </c>
      <c r="AT192" s="170" t="s">
        <v>137</v>
      </c>
      <c r="AU192" s="170" t="s">
        <v>81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141</v>
      </c>
      <c r="BM192" s="170" t="s">
        <v>249</v>
      </c>
    </row>
    <row r="193" spans="1:65" s="2" customFormat="1" ht="21.75" customHeight="1">
      <c r="A193" s="32"/>
      <c r="B193" s="157"/>
      <c r="C193" s="158" t="s">
        <v>250</v>
      </c>
      <c r="D193" s="158" t="s">
        <v>137</v>
      </c>
      <c r="E193" s="159" t="s">
        <v>251</v>
      </c>
      <c r="F193" s="160" t="s">
        <v>252</v>
      </c>
      <c r="G193" s="161" t="s">
        <v>240</v>
      </c>
      <c r="H193" s="162">
        <v>27.440999999999999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141</v>
      </c>
      <c r="AT193" s="170" t="s">
        <v>137</v>
      </c>
      <c r="AU193" s="170" t="s">
        <v>81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141</v>
      </c>
      <c r="BM193" s="170" t="s">
        <v>253</v>
      </c>
    </row>
    <row r="194" spans="1:65" s="13" customFormat="1">
      <c r="B194" s="172"/>
      <c r="D194" s="173" t="s">
        <v>143</v>
      </c>
      <c r="F194" s="175" t="s">
        <v>254</v>
      </c>
      <c r="H194" s="176">
        <v>27.440999999999999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143</v>
      </c>
      <c r="AU194" s="174" t="s">
        <v>81</v>
      </c>
      <c r="AV194" s="13" t="s">
        <v>81</v>
      </c>
      <c r="AW194" s="13" t="s">
        <v>3</v>
      </c>
      <c r="AX194" s="13" t="s">
        <v>84</v>
      </c>
      <c r="AY194" s="174" t="s">
        <v>134</v>
      </c>
    </row>
    <row r="195" spans="1:65" s="2" customFormat="1" ht="21.75" customHeight="1">
      <c r="A195" s="32"/>
      <c r="B195" s="157"/>
      <c r="C195" s="158" t="s">
        <v>255</v>
      </c>
      <c r="D195" s="158" t="s">
        <v>137</v>
      </c>
      <c r="E195" s="159" t="s">
        <v>256</v>
      </c>
      <c r="F195" s="160" t="s">
        <v>257</v>
      </c>
      <c r="G195" s="161" t="s">
        <v>240</v>
      </c>
      <c r="H195" s="162">
        <v>3.0489999999999999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141</v>
      </c>
      <c r="AT195" s="170" t="s">
        <v>137</v>
      </c>
      <c r="AU195" s="170" t="s">
        <v>81</v>
      </c>
      <c r="AY195" s="17" t="s">
        <v>134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81</v>
      </c>
      <c r="BK195" s="171">
        <f>ROUND(I195*H195,2)</f>
        <v>0</v>
      </c>
      <c r="BL195" s="17" t="s">
        <v>141</v>
      </c>
      <c r="BM195" s="170" t="s">
        <v>258</v>
      </c>
    </row>
    <row r="196" spans="1:65" s="12" customFormat="1" ht="22.9" customHeight="1">
      <c r="B196" s="144"/>
      <c r="D196" s="145" t="s">
        <v>75</v>
      </c>
      <c r="E196" s="155" t="s">
        <v>259</v>
      </c>
      <c r="F196" s="155" t="s">
        <v>260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134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261</v>
      </c>
      <c r="D197" s="158" t="s">
        <v>137</v>
      </c>
      <c r="E197" s="159" t="s">
        <v>262</v>
      </c>
      <c r="F197" s="160" t="s">
        <v>263</v>
      </c>
      <c r="G197" s="161" t="s">
        <v>240</v>
      </c>
      <c r="H197" s="162">
        <v>1.0289999999999999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141</v>
      </c>
      <c r="AT197" s="170" t="s">
        <v>137</v>
      </c>
      <c r="AU197" s="170" t="s">
        <v>81</v>
      </c>
      <c r="AY197" s="17" t="s">
        <v>134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81</v>
      </c>
      <c r="BK197" s="171">
        <f>ROUND(I197*H197,2)</f>
        <v>0</v>
      </c>
      <c r="BL197" s="17" t="s">
        <v>141</v>
      </c>
      <c r="BM197" s="170" t="s">
        <v>264</v>
      </c>
    </row>
    <row r="198" spans="1:65" s="2" customFormat="1" ht="21.75" customHeight="1">
      <c r="A198" s="32"/>
      <c r="B198" s="157"/>
      <c r="C198" s="158" t="s">
        <v>265</v>
      </c>
      <c r="D198" s="158" t="s">
        <v>137</v>
      </c>
      <c r="E198" s="159" t="s">
        <v>266</v>
      </c>
      <c r="F198" s="160" t="s">
        <v>267</v>
      </c>
      <c r="G198" s="161" t="s">
        <v>240</v>
      </c>
      <c r="H198" s="162">
        <v>1.0289999999999999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141</v>
      </c>
      <c r="AT198" s="170" t="s">
        <v>137</v>
      </c>
      <c r="AU198" s="170" t="s">
        <v>81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81</v>
      </c>
      <c r="BK198" s="171">
        <f>ROUND(I198*H198,2)</f>
        <v>0</v>
      </c>
      <c r="BL198" s="17" t="s">
        <v>141</v>
      </c>
      <c r="BM198" s="170" t="s">
        <v>268</v>
      </c>
    </row>
    <row r="199" spans="1:65" s="2" customFormat="1" ht="21.75" customHeight="1">
      <c r="A199" s="32"/>
      <c r="B199" s="157"/>
      <c r="C199" s="158" t="s">
        <v>269</v>
      </c>
      <c r="D199" s="158" t="s">
        <v>137</v>
      </c>
      <c r="E199" s="159" t="s">
        <v>270</v>
      </c>
      <c r="F199" s="160" t="s">
        <v>271</v>
      </c>
      <c r="G199" s="161" t="s">
        <v>240</v>
      </c>
      <c r="H199" s="162">
        <v>1.0289999999999999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141</v>
      </c>
      <c r="AT199" s="170" t="s">
        <v>137</v>
      </c>
      <c r="AU199" s="170" t="s">
        <v>81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81</v>
      </c>
      <c r="BK199" s="171">
        <f>ROUND(I199*H199,2)</f>
        <v>0</v>
      </c>
      <c r="BL199" s="17" t="s">
        <v>141</v>
      </c>
      <c r="BM199" s="170" t="s">
        <v>272</v>
      </c>
    </row>
    <row r="200" spans="1:65" s="12" customFormat="1" ht="25.9" customHeight="1">
      <c r="B200" s="144"/>
      <c r="D200" s="145" t="s">
        <v>75</v>
      </c>
      <c r="E200" s="146" t="s">
        <v>273</v>
      </c>
      <c r="F200" s="146" t="s">
        <v>274</v>
      </c>
      <c r="I200" s="147"/>
      <c r="J200" s="148">
        <f>BK200</f>
        <v>0</v>
      </c>
      <c r="L200" s="144"/>
      <c r="M200" s="149"/>
      <c r="N200" s="150"/>
      <c r="O200" s="150"/>
      <c r="P200" s="151">
        <f>P201+P232+P243+P255+P267+P285+P289+P307+P313+P335+P352+P362+P374+P391+P397</f>
        <v>0</v>
      </c>
      <c r="Q200" s="150"/>
      <c r="R200" s="151">
        <f>R201+R232+R243+R255+R267+R285+R289+R307+R313+R335+R352+R362+R374+R391+R397</f>
        <v>2.0963235799999995</v>
      </c>
      <c r="S200" s="150"/>
      <c r="T200" s="152">
        <f>T201+T232+T243+T255+T267+T285+T289+T307+T313+T335+T352+T362+T374+T391+T397</f>
        <v>0.21253973000000001</v>
      </c>
      <c r="AR200" s="145" t="s">
        <v>81</v>
      </c>
      <c r="AT200" s="153" t="s">
        <v>75</v>
      </c>
      <c r="AU200" s="153" t="s">
        <v>76</v>
      </c>
      <c r="AY200" s="145" t="s">
        <v>134</v>
      </c>
      <c r="BK200" s="154">
        <f>BK201+BK232+BK243+BK255+BK267+BK285+BK289+BK307+BK313+BK335+BK352+BK362+BK374+BK391+BK397</f>
        <v>0</v>
      </c>
    </row>
    <row r="201" spans="1:65" s="12" customFormat="1" ht="22.9" customHeight="1">
      <c r="B201" s="144"/>
      <c r="D201" s="145" t="s">
        <v>75</v>
      </c>
      <c r="E201" s="155" t="s">
        <v>275</v>
      </c>
      <c r="F201" s="155" t="s">
        <v>276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SUM(P202:P231)</f>
        <v>0</v>
      </c>
      <c r="Q201" s="150"/>
      <c r="R201" s="151">
        <f>SUM(R202:R231)</f>
        <v>4.4364480000000005E-2</v>
      </c>
      <c r="S201" s="150"/>
      <c r="T201" s="152">
        <f>SUM(T202:T231)</f>
        <v>0</v>
      </c>
      <c r="AR201" s="145" t="s">
        <v>81</v>
      </c>
      <c r="AT201" s="153" t="s">
        <v>75</v>
      </c>
      <c r="AU201" s="153" t="s">
        <v>84</v>
      </c>
      <c r="AY201" s="145" t="s">
        <v>134</v>
      </c>
      <c r="BK201" s="154">
        <f>SUM(BK202:BK231)</f>
        <v>0</v>
      </c>
    </row>
    <row r="202" spans="1:65" s="2" customFormat="1" ht="21.75" customHeight="1">
      <c r="A202" s="32"/>
      <c r="B202" s="157"/>
      <c r="C202" s="158" t="s">
        <v>277</v>
      </c>
      <c r="D202" s="158" t="s">
        <v>137</v>
      </c>
      <c r="E202" s="159" t="s">
        <v>278</v>
      </c>
      <c r="F202" s="160" t="s">
        <v>279</v>
      </c>
      <c r="G202" s="161" t="s">
        <v>140</v>
      </c>
      <c r="H202" s="162">
        <v>5.2480000000000002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205</v>
      </c>
      <c r="AT202" s="170" t="s">
        <v>137</v>
      </c>
      <c r="AU202" s="170" t="s">
        <v>81</v>
      </c>
      <c r="AY202" s="17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81</v>
      </c>
      <c r="BK202" s="171">
        <f>ROUND(I202*H202,2)</f>
        <v>0</v>
      </c>
      <c r="BL202" s="17" t="s">
        <v>205</v>
      </c>
      <c r="BM202" s="170" t="s">
        <v>280</v>
      </c>
    </row>
    <row r="203" spans="1:65" s="13" customFormat="1">
      <c r="B203" s="172"/>
      <c r="D203" s="173" t="s">
        <v>143</v>
      </c>
      <c r="E203" s="174" t="s">
        <v>1</v>
      </c>
      <c r="F203" s="175" t="s">
        <v>281</v>
      </c>
      <c r="H203" s="176">
        <v>0.88500000000000001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143</v>
      </c>
      <c r="AU203" s="174" t="s">
        <v>81</v>
      </c>
      <c r="AV203" s="13" t="s">
        <v>81</v>
      </c>
      <c r="AW203" s="13" t="s">
        <v>33</v>
      </c>
      <c r="AX203" s="13" t="s">
        <v>76</v>
      </c>
      <c r="AY203" s="174" t="s">
        <v>134</v>
      </c>
    </row>
    <row r="204" spans="1:65" s="13" customFormat="1">
      <c r="B204" s="172"/>
      <c r="D204" s="173" t="s">
        <v>143</v>
      </c>
      <c r="E204" s="174" t="s">
        <v>1</v>
      </c>
      <c r="F204" s="175" t="s">
        <v>282</v>
      </c>
      <c r="H204" s="176">
        <v>4.3630000000000004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143</v>
      </c>
      <c r="AU204" s="174" t="s">
        <v>81</v>
      </c>
      <c r="AV204" s="13" t="s">
        <v>81</v>
      </c>
      <c r="AW204" s="13" t="s">
        <v>33</v>
      </c>
      <c r="AX204" s="13" t="s">
        <v>76</v>
      </c>
      <c r="AY204" s="174" t="s">
        <v>134</v>
      </c>
    </row>
    <row r="205" spans="1:65" s="15" customFormat="1">
      <c r="B205" s="199"/>
      <c r="D205" s="173" t="s">
        <v>143</v>
      </c>
      <c r="E205" s="200" t="s">
        <v>1</v>
      </c>
      <c r="F205" s="201" t="s">
        <v>212</v>
      </c>
      <c r="H205" s="202">
        <v>5.2480000000000002</v>
      </c>
      <c r="I205" s="203"/>
      <c r="L205" s="199"/>
      <c r="M205" s="204"/>
      <c r="N205" s="205"/>
      <c r="O205" s="205"/>
      <c r="P205" s="205"/>
      <c r="Q205" s="205"/>
      <c r="R205" s="205"/>
      <c r="S205" s="205"/>
      <c r="T205" s="206"/>
      <c r="AT205" s="200" t="s">
        <v>143</v>
      </c>
      <c r="AU205" s="200" t="s">
        <v>81</v>
      </c>
      <c r="AV205" s="15" t="s">
        <v>141</v>
      </c>
      <c r="AW205" s="15" t="s">
        <v>33</v>
      </c>
      <c r="AX205" s="15" t="s">
        <v>84</v>
      </c>
      <c r="AY205" s="200" t="s">
        <v>134</v>
      </c>
    </row>
    <row r="206" spans="1:65" s="2" customFormat="1" ht="21.75" customHeight="1">
      <c r="A206" s="32"/>
      <c r="B206" s="157"/>
      <c r="C206" s="158" t="s">
        <v>283</v>
      </c>
      <c r="D206" s="158" t="s">
        <v>137</v>
      </c>
      <c r="E206" s="159" t="s">
        <v>284</v>
      </c>
      <c r="F206" s="160" t="s">
        <v>285</v>
      </c>
      <c r="G206" s="161" t="s">
        <v>140</v>
      </c>
      <c r="H206" s="162">
        <v>9.1920000000000002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205</v>
      </c>
      <c r="AT206" s="170" t="s">
        <v>137</v>
      </c>
      <c r="AU206" s="170" t="s">
        <v>81</v>
      </c>
      <c r="AY206" s="17" t="s">
        <v>134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81</v>
      </c>
      <c r="BK206" s="171">
        <f>ROUND(I206*H206,2)</f>
        <v>0</v>
      </c>
      <c r="BL206" s="17" t="s">
        <v>205</v>
      </c>
      <c r="BM206" s="170" t="s">
        <v>286</v>
      </c>
    </row>
    <row r="207" spans="1:65" s="13" customFormat="1">
      <c r="B207" s="172"/>
      <c r="D207" s="173" t="s">
        <v>143</v>
      </c>
      <c r="E207" s="174" t="s">
        <v>1</v>
      </c>
      <c r="F207" s="175" t="s">
        <v>287</v>
      </c>
      <c r="H207" s="176">
        <v>0.58499999999999996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143</v>
      </c>
      <c r="AU207" s="174" t="s">
        <v>81</v>
      </c>
      <c r="AV207" s="13" t="s">
        <v>81</v>
      </c>
      <c r="AW207" s="13" t="s">
        <v>33</v>
      </c>
      <c r="AX207" s="13" t="s">
        <v>76</v>
      </c>
      <c r="AY207" s="174" t="s">
        <v>134</v>
      </c>
    </row>
    <row r="208" spans="1:65" s="13" customFormat="1">
      <c r="B208" s="172"/>
      <c r="D208" s="173" t="s">
        <v>143</v>
      </c>
      <c r="E208" s="174" t="s">
        <v>1</v>
      </c>
      <c r="F208" s="175" t="s">
        <v>288</v>
      </c>
      <c r="H208" s="176">
        <v>5.54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143</v>
      </c>
      <c r="AU208" s="174" t="s">
        <v>81</v>
      </c>
      <c r="AV208" s="13" t="s">
        <v>81</v>
      </c>
      <c r="AW208" s="13" t="s">
        <v>33</v>
      </c>
      <c r="AX208" s="13" t="s">
        <v>76</v>
      </c>
      <c r="AY208" s="174" t="s">
        <v>134</v>
      </c>
    </row>
    <row r="209" spans="1:65" s="13" customFormat="1">
      <c r="B209" s="172"/>
      <c r="D209" s="173" t="s">
        <v>143</v>
      </c>
      <c r="E209" s="174" t="s">
        <v>1</v>
      </c>
      <c r="F209" s="175" t="s">
        <v>289</v>
      </c>
      <c r="H209" s="176">
        <v>1.1870000000000001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143</v>
      </c>
      <c r="AU209" s="174" t="s">
        <v>81</v>
      </c>
      <c r="AV209" s="13" t="s">
        <v>81</v>
      </c>
      <c r="AW209" s="13" t="s">
        <v>33</v>
      </c>
      <c r="AX209" s="13" t="s">
        <v>76</v>
      </c>
      <c r="AY209" s="174" t="s">
        <v>134</v>
      </c>
    </row>
    <row r="210" spans="1:65" s="13" customFormat="1">
      <c r="B210" s="172"/>
      <c r="D210" s="173" t="s">
        <v>143</v>
      </c>
      <c r="E210" s="174" t="s">
        <v>1</v>
      </c>
      <c r="F210" s="175" t="s">
        <v>290</v>
      </c>
      <c r="H210" s="176">
        <v>0.2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143</v>
      </c>
      <c r="AU210" s="174" t="s">
        <v>81</v>
      </c>
      <c r="AV210" s="13" t="s">
        <v>81</v>
      </c>
      <c r="AW210" s="13" t="s">
        <v>33</v>
      </c>
      <c r="AX210" s="13" t="s">
        <v>76</v>
      </c>
      <c r="AY210" s="174" t="s">
        <v>134</v>
      </c>
    </row>
    <row r="211" spans="1:65" s="14" customFormat="1">
      <c r="B211" s="181"/>
      <c r="D211" s="173" t="s">
        <v>143</v>
      </c>
      <c r="E211" s="182" t="s">
        <v>1</v>
      </c>
      <c r="F211" s="183" t="s">
        <v>291</v>
      </c>
      <c r="H211" s="182" t="s">
        <v>1</v>
      </c>
      <c r="I211" s="184"/>
      <c r="L211" s="181"/>
      <c r="M211" s="185"/>
      <c r="N211" s="186"/>
      <c r="O211" s="186"/>
      <c r="P211" s="186"/>
      <c r="Q211" s="186"/>
      <c r="R211" s="186"/>
      <c r="S211" s="186"/>
      <c r="T211" s="187"/>
      <c r="AT211" s="182" t="s">
        <v>143</v>
      </c>
      <c r="AU211" s="182" t="s">
        <v>81</v>
      </c>
      <c r="AV211" s="14" t="s">
        <v>84</v>
      </c>
      <c r="AW211" s="14" t="s">
        <v>33</v>
      </c>
      <c r="AX211" s="14" t="s">
        <v>76</v>
      </c>
      <c r="AY211" s="182" t="s">
        <v>134</v>
      </c>
    </row>
    <row r="212" spans="1:65" s="13" customFormat="1">
      <c r="B212" s="172"/>
      <c r="D212" s="173" t="s">
        <v>143</v>
      </c>
      <c r="E212" s="174" t="s">
        <v>1</v>
      </c>
      <c r="F212" s="175" t="s">
        <v>292</v>
      </c>
      <c r="H212" s="176">
        <v>1.68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143</v>
      </c>
      <c r="AU212" s="174" t="s">
        <v>81</v>
      </c>
      <c r="AV212" s="13" t="s">
        <v>81</v>
      </c>
      <c r="AW212" s="13" t="s">
        <v>33</v>
      </c>
      <c r="AX212" s="13" t="s">
        <v>76</v>
      </c>
      <c r="AY212" s="174" t="s">
        <v>134</v>
      </c>
    </row>
    <row r="213" spans="1:65" s="15" customFormat="1">
      <c r="B213" s="199"/>
      <c r="D213" s="173" t="s">
        <v>143</v>
      </c>
      <c r="E213" s="200" t="s">
        <v>1</v>
      </c>
      <c r="F213" s="201" t="s">
        <v>212</v>
      </c>
      <c r="H213" s="202">
        <v>9.1920000000000002</v>
      </c>
      <c r="I213" s="203"/>
      <c r="L213" s="199"/>
      <c r="M213" s="204"/>
      <c r="N213" s="205"/>
      <c r="O213" s="205"/>
      <c r="P213" s="205"/>
      <c r="Q213" s="205"/>
      <c r="R213" s="205"/>
      <c r="S213" s="205"/>
      <c r="T213" s="206"/>
      <c r="AT213" s="200" t="s">
        <v>143</v>
      </c>
      <c r="AU213" s="200" t="s">
        <v>81</v>
      </c>
      <c r="AV213" s="15" t="s">
        <v>141</v>
      </c>
      <c r="AW213" s="15" t="s">
        <v>33</v>
      </c>
      <c r="AX213" s="15" t="s">
        <v>84</v>
      </c>
      <c r="AY213" s="200" t="s">
        <v>134</v>
      </c>
    </row>
    <row r="214" spans="1:65" s="2" customFormat="1" ht="21.75" customHeight="1">
      <c r="A214" s="32"/>
      <c r="B214" s="157"/>
      <c r="C214" s="188" t="s">
        <v>293</v>
      </c>
      <c r="D214" s="188" t="s">
        <v>198</v>
      </c>
      <c r="E214" s="189" t="s">
        <v>294</v>
      </c>
      <c r="F214" s="190" t="s">
        <v>295</v>
      </c>
      <c r="G214" s="191" t="s">
        <v>296</v>
      </c>
      <c r="H214" s="192">
        <v>43.32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42</v>
      </c>
      <c r="O214" s="58"/>
      <c r="P214" s="168">
        <f>O214*H214</f>
        <v>0</v>
      </c>
      <c r="Q214" s="168">
        <v>1E-3</v>
      </c>
      <c r="R214" s="168">
        <f>Q214*H214</f>
        <v>4.3320000000000004E-2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297</v>
      </c>
      <c r="AT214" s="170" t="s">
        <v>198</v>
      </c>
      <c r="AU214" s="170" t="s">
        <v>81</v>
      </c>
      <c r="AY214" s="17" t="s">
        <v>134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81</v>
      </c>
      <c r="BK214" s="171">
        <f>ROUND(I214*H214,2)</f>
        <v>0</v>
      </c>
      <c r="BL214" s="17" t="s">
        <v>205</v>
      </c>
      <c r="BM214" s="170" t="s">
        <v>298</v>
      </c>
    </row>
    <row r="215" spans="1:65" s="14" customFormat="1">
      <c r="B215" s="181"/>
      <c r="D215" s="173" t="s">
        <v>143</v>
      </c>
      <c r="E215" s="182" t="s">
        <v>1</v>
      </c>
      <c r="F215" s="183" t="s">
        <v>299</v>
      </c>
      <c r="H215" s="182" t="s">
        <v>1</v>
      </c>
      <c r="I215" s="184"/>
      <c r="L215" s="181"/>
      <c r="M215" s="185"/>
      <c r="N215" s="186"/>
      <c r="O215" s="186"/>
      <c r="P215" s="186"/>
      <c r="Q215" s="186"/>
      <c r="R215" s="186"/>
      <c r="S215" s="186"/>
      <c r="T215" s="187"/>
      <c r="AT215" s="182" t="s">
        <v>143</v>
      </c>
      <c r="AU215" s="182" t="s">
        <v>81</v>
      </c>
      <c r="AV215" s="14" t="s">
        <v>84</v>
      </c>
      <c r="AW215" s="14" t="s">
        <v>33</v>
      </c>
      <c r="AX215" s="14" t="s">
        <v>76</v>
      </c>
      <c r="AY215" s="182" t="s">
        <v>134</v>
      </c>
    </row>
    <row r="216" spans="1:65" s="13" customFormat="1">
      <c r="B216" s="172"/>
      <c r="D216" s="173" t="s">
        <v>143</v>
      </c>
      <c r="E216" s="174" t="s">
        <v>1</v>
      </c>
      <c r="F216" s="175" t="s">
        <v>300</v>
      </c>
      <c r="H216" s="176">
        <v>43.32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143</v>
      </c>
      <c r="AU216" s="174" t="s">
        <v>81</v>
      </c>
      <c r="AV216" s="13" t="s">
        <v>81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>
      <c r="A217" s="32"/>
      <c r="B217" s="157"/>
      <c r="C217" s="158" t="s">
        <v>301</v>
      </c>
      <c r="D217" s="158" t="s">
        <v>137</v>
      </c>
      <c r="E217" s="159" t="s">
        <v>302</v>
      </c>
      <c r="F217" s="160" t="s">
        <v>303</v>
      </c>
      <c r="G217" s="161" t="s">
        <v>140</v>
      </c>
      <c r="H217" s="162">
        <v>14.44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205</v>
      </c>
      <c r="AT217" s="170" t="s">
        <v>137</v>
      </c>
      <c r="AU217" s="170" t="s">
        <v>81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81</v>
      </c>
      <c r="BK217" s="171">
        <f>ROUND(I217*H217,2)</f>
        <v>0</v>
      </c>
      <c r="BL217" s="17" t="s">
        <v>205</v>
      </c>
      <c r="BM217" s="170" t="s">
        <v>304</v>
      </c>
    </row>
    <row r="218" spans="1:65" s="13" customFormat="1">
      <c r="B218" s="172"/>
      <c r="D218" s="173" t="s">
        <v>143</v>
      </c>
      <c r="E218" s="174" t="s">
        <v>1</v>
      </c>
      <c r="F218" s="175" t="s">
        <v>305</v>
      </c>
      <c r="H218" s="176">
        <v>14.44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143</v>
      </c>
      <c r="AU218" s="174" t="s">
        <v>81</v>
      </c>
      <c r="AV218" s="13" t="s">
        <v>81</v>
      </c>
      <c r="AW218" s="13" t="s">
        <v>33</v>
      </c>
      <c r="AX218" s="13" t="s">
        <v>84</v>
      </c>
      <c r="AY218" s="174" t="s">
        <v>134</v>
      </c>
    </row>
    <row r="219" spans="1:65" s="2" customFormat="1" ht="21.75" customHeight="1">
      <c r="A219" s="32"/>
      <c r="B219" s="157"/>
      <c r="C219" s="158" t="s">
        <v>297</v>
      </c>
      <c r="D219" s="158" t="s">
        <v>137</v>
      </c>
      <c r="E219" s="159" t="s">
        <v>306</v>
      </c>
      <c r="F219" s="160" t="s">
        <v>307</v>
      </c>
      <c r="G219" s="161" t="s">
        <v>308</v>
      </c>
      <c r="H219" s="162">
        <v>15.824999999999999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205</v>
      </c>
      <c r="AT219" s="170" t="s">
        <v>137</v>
      </c>
      <c r="AU219" s="170" t="s">
        <v>81</v>
      </c>
      <c r="AY219" s="17" t="s">
        <v>134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81</v>
      </c>
      <c r="BK219" s="171">
        <f>ROUND(I219*H219,2)</f>
        <v>0</v>
      </c>
      <c r="BL219" s="17" t="s">
        <v>205</v>
      </c>
      <c r="BM219" s="170" t="s">
        <v>309</v>
      </c>
    </row>
    <row r="220" spans="1:65" s="13" customFormat="1">
      <c r="B220" s="172"/>
      <c r="D220" s="173" t="s">
        <v>143</v>
      </c>
      <c r="E220" s="174" t="s">
        <v>1</v>
      </c>
      <c r="F220" s="175" t="s">
        <v>310</v>
      </c>
      <c r="H220" s="176">
        <v>3.5550000000000002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143</v>
      </c>
      <c r="AU220" s="174" t="s">
        <v>81</v>
      </c>
      <c r="AV220" s="13" t="s">
        <v>81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143</v>
      </c>
      <c r="E221" s="174" t="s">
        <v>1</v>
      </c>
      <c r="F221" s="175" t="s">
        <v>311</v>
      </c>
      <c r="H221" s="176">
        <v>7.77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143</v>
      </c>
      <c r="AU221" s="174" t="s">
        <v>81</v>
      </c>
      <c r="AV221" s="13" t="s">
        <v>81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143</v>
      </c>
      <c r="E222" s="174" t="s">
        <v>1</v>
      </c>
      <c r="F222" s="175" t="s">
        <v>312</v>
      </c>
      <c r="H222" s="176">
        <v>2.1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143</v>
      </c>
      <c r="AU222" s="174" t="s">
        <v>81</v>
      </c>
      <c r="AV222" s="13" t="s">
        <v>81</v>
      </c>
      <c r="AW222" s="13" t="s">
        <v>33</v>
      </c>
      <c r="AX222" s="13" t="s">
        <v>76</v>
      </c>
      <c r="AY222" s="174" t="s">
        <v>134</v>
      </c>
    </row>
    <row r="223" spans="1:65" s="13" customFormat="1">
      <c r="B223" s="172"/>
      <c r="D223" s="173" t="s">
        <v>143</v>
      </c>
      <c r="E223" s="174" t="s">
        <v>1</v>
      </c>
      <c r="F223" s="175" t="s">
        <v>313</v>
      </c>
      <c r="H223" s="176">
        <v>0.8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143</v>
      </c>
      <c r="AU223" s="174" t="s">
        <v>81</v>
      </c>
      <c r="AV223" s="13" t="s">
        <v>81</v>
      </c>
      <c r="AW223" s="13" t="s">
        <v>33</v>
      </c>
      <c r="AX223" s="13" t="s">
        <v>76</v>
      </c>
      <c r="AY223" s="174" t="s">
        <v>134</v>
      </c>
    </row>
    <row r="224" spans="1:65" s="13" customFormat="1">
      <c r="B224" s="172"/>
      <c r="D224" s="173" t="s">
        <v>143</v>
      </c>
      <c r="E224" s="174" t="s">
        <v>1</v>
      </c>
      <c r="F224" s="175" t="s">
        <v>313</v>
      </c>
      <c r="H224" s="176">
        <v>0.8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143</v>
      </c>
      <c r="AU224" s="174" t="s">
        <v>81</v>
      </c>
      <c r="AV224" s="13" t="s">
        <v>81</v>
      </c>
      <c r="AW224" s="13" t="s">
        <v>33</v>
      </c>
      <c r="AX224" s="13" t="s">
        <v>76</v>
      </c>
      <c r="AY224" s="174" t="s">
        <v>134</v>
      </c>
    </row>
    <row r="225" spans="1:65" s="13" customFormat="1">
      <c r="B225" s="172"/>
      <c r="D225" s="173" t="s">
        <v>143</v>
      </c>
      <c r="E225" s="174" t="s">
        <v>1</v>
      </c>
      <c r="F225" s="175" t="s">
        <v>313</v>
      </c>
      <c r="H225" s="176">
        <v>0.8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143</v>
      </c>
      <c r="AU225" s="174" t="s">
        <v>81</v>
      </c>
      <c r="AV225" s="13" t="s">
        <v>81</v>
      </c>
      <c r="AW225" s="13" t="s">
        <v>33</v>
      </c>
      <c r="AX225" s="13" t="s">
        <v>76</v>
      </c>
      <c r="AY225" s="174" t="s">
        <v>134</v>
      </c>
    </row>
    <row r="226" spans="1:65" s="15" customFormat="1">
      <c r="B226" s="199"/>
      <c r="D226" s="173" t="s">
        <v>143</v>
      </c>
      <c r="E226" s="200" t="s">
        <v>1</v>
      </c>
      <c r="F226" s="201" t="s">
        <v>212</v>
      </c>
      <c r="H226" s="202">
        <v>15.825000000000001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143</v>
      </c>
      <c r="AU226" s="200" t="s">
        <v>81</v>
      </c>
      <c r="AV226" s="15" t="s">
        <v>141</v>
      </c>
      <c r="AW226" s="15" t="s">
        <v>33</v>
      </c>
      <c r="AX226" s="15" t="s">
        <v>84</v>
      </c>
      <c r="AY226" s="200" t="s">
        <v>134</v>
      </c>
    </row>
    <row r="227" spans="1:65" s="2" customFormat="1" ht="21.75" customHeight="1">
      <c r="A227" s="32"/>
      <c r="B227" s="157"/>
      <c r="C227" s="158" t="s">
        <v>314</v>
      </c>
      <c r="D227" s="158" t="s">
        <v>137</v>
      </c>
      <c r="E227" s="159" t="s">
        <v>315</v>
      </c>
      <c r="F227" s="160" t="s">
        <v>316</v>
      </c>
      <c r="G227" s="161" t="s">
        <v>195</v>
      </c>
      <c r="H227" s="162">
        <v>8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205</v>
      </c>
      <c r="AT227" s="170" t="s">
        <v>137</v>
      </c>
      <c r="AU227" s="170" t="s">
        <v>81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81</v>
      </c>
      <c r="BK227" s="171">
        <f>ROUND(I227*H227,2)</f>
        <v>0</v>
      </c>
      <c r="BL227" s="17" t="s">
        <v>205</v>
      </c>
      <c r="BM227" s="170" t="s">
        <v>317</v>
      </c>
    </row>
    <row r="228" spans="1:65" s="2" customFormat="1" ht="16.5" customHeight="1">
      <c r="A228" s="32"/>
      <c r="B228" s="157"/>
      <c r="C228" s="188" t="s">
        <v>318</v>
      </c>
      <c r="D228" s="188" t="s">
        <v>198</v>
      </c>
      <c r="E228" s="189" t="s">
        <v>319</v>
      </c>
      <c r="F228" s="190" t="s">
        <v>320</v>
      </c>
      <c r="G228" s="191" t="s">
        <v>308</v>
      </c>
      <c r="H228" s="192">
        <v>17.408000000000001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1.0444800000000002E-3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297</v>
      </c>
      <c r="AT228" s="170" t="s">
        <v>198</v>
      </c>
      <c r="AU228" s="170" t="s">
        <v>81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81</v>
      </c>
      <c r="BK228" s="171">
        <f>ROUND(I228*H228,2)</f>
        <v>0</v>
      </c>
      <c r="BL228" s="17" t="s">
        <v>205</v>
      </c>
      <c r="BM228" s="170" t="s">
        <v>321</v>
      </c>
    </row>
    <row r="229" spans="1:65" s="13" customFormat="1">
      <c r="B229" s="172"/>
      <c r="D229" s="173" t="s">
        <v>143</v>
      </c>
      <c r="E229" s="174" t="s">
        <v>1</v>
      </c>
      <c r="F229" s="175" t="s">
        <v>322</v>
      </c>
      <c r="H229" s="176">
        <v>17.408000000000001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143</v>
      </c>
      <c r="AU229" s="174" t="s">
        <v>81</v>
      </c>
      <c r="AV229" s="13" t="s">
        <v>81</v>
      </c>
      <c r="AW229" s="13" t="s">
        <v>33</v>
      </c>
      <c r="AX229" s="13" t="s">
        <v>84</v>
      </c>
      <c r="AY229" s="174" t="s">
        <v>134</v>
      </c>
    </row>
    <row r="230" spans="1:65" s="2" customFormat="1" ht="21.75" customHeight="1">
      <c r="A230" s="32"/>
      <c r="B230" s="157"/>
      <c r="C230" s="158" t="s">
        <v>323</v>
      </c>
      <c r="D230" s="158" t="s">
        <v>137</v>
      </c>
      <c r="E230" s="159" t="s">
        <v>324</v>
      </c>
      <c r="F230" s="160" t="s">
        <v>325</v>
      </c>
      <c r="G230" s="161" t="s">
        <v>240</v>
      </c>
      <c r="H230" s="162">
        <v>4.3999999999999997E-2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205</v>
      </c>
      <c r="AT230" s="170" t="s">
        <v>137</v>
      </c>
      <c r="AU230" s="170" t="s">
        <v>81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81</v>
      </c>
      <c r="BK230" s="171">
        <f>ROUND(I230*H230,2)</f>
        <v>0</v>
      </c>
      <c r="BL230" s="17" t="s">
        <v>205</v>
      </c>
      <c r="BM230" s="170" t="s">
        <v>326</v>
      </c>
    </row>
    <row r="231" spans="1:65" s="2" customFormat="1" ht="21.75" customHeight="1">
      <c r="A231" s="32"/>
      <c r="B231" s="157"/>
      <c r="C231" s="158" t="s">
        <v>327</v>
      </c>
      <c r="D231" s="158" t="s">
        <v>137</v>
      </c>
      <c r="E231" s="159" t="s">
        <v>328</v>
      </c>
      <c r="F231" s="160" t="s">
        <v>329</v>
      </c>
      <c r="G231" s="161" t="s">
        <v>240</v>
      </c>
      <c r="H231" s="162">
        <v>4.3999999999999997E-2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205</v>
      </c>
      <c r="AT231" s="170" t="s">
        <v>137</v>
      </c>
      <c r="AU231" s="170" t="s">
        <v>81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205</v>
      </c>
      <c r="BM231" s="170" t="s">
        <v>330</v>
      </c>
    </row>
    <row r="232" spans="1:65" s="12" customFormat="1" ht="22.9" customHeight="1">
      <c r="B232" s="144"/>
      <c r="D232" s="145" t="s">
        <v>75</v>
      </c>
      <c r="E232" s="155" t="s">
        <v>331</v>
      </c>
      <c r="F232" s="155" t="s">
        <v>332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81</v>
      </c>
      <c r="AT232" s="153" t="s">
        <v>75</v>
      </c>
      <c r="AU232" s="153" t="s">
        <v>84</v>
      </c>
      <c r="AY232" s="145" t="s">
        <v>134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333</v>
      </c>
      <c r="D233" s="158" t="s">
        <v>137</v>
      </c>
      <c r="E233" s="159" t="s">
        <v>334</v>
      </c>
      <c r="F233" s="160" t="s">
        <v>335</v>
      </c>
      <c r="G233" s="161" t="s">
        <v>308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205</v>
      </c>
      <c r="AT233" s="170" t="s">
        <v>137</v>
      </c>
      <c r="AU233" s="170" t="s">
        <v>81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81</v>
      </c>
      <c r="BK233" s="171">
        <f>ROUND(I233*H233,2)</f>
        <v>0</v>
      </c>
      <c r="BL233" s="17" t="s">
        <v>205</v>
      </c>
      <c r="BM233" s="170" t="s">
        <v>336</v>
      </c>
    </row>
    <row r="234" spans="1:65" s="2" customFormat="1" ht="16.5" customHeight="1">
      <c r="A234" s="32"/>
      <c r="B234" s="157"/>
      <c r="C234" s="158" t="s">
        <v>337</v>
      </c>
      <c r="D234" s="158" t="s">
        <v>137</v>
      </c>
      <c r="E234" s="159" t="s">
        <v>338</v>
      </c>
      <c r="F234" s="160" t="s">
        <v>339</v>
      </c>
      <c r="G234" s="161" t="s">
        <v>308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205</v>
      </c>
      <c r="AT234" s="170" t="s">
        <v>137</v>
      </c>
      <c r="AU234" s="170" t="s">
        <v>81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81</v>
      </c>
      <c r="BK234" s="171">
        <f>ROUND(I234*H234,2)</f>
        <v>0</v>
      </c>
      <c r="BL234" s="17" t="s">
        <v>205</v>
      </c>
      <c r="BM234" s="170" t="s">
        <v>340</v>
      </c>
    </row>
    <row r="235" spans="1:65" s="2" customFormat="1" ht="16.5" customHeight="1">
      <c r="A235" s="32"/>
      <c r="B235" s="157"/>
      <c r="C235" s="158" t="s">
        <v>341</v>
      </c>
      <c r="D235" s="158" t="s">
        <v>137</v>
      </c>
      <c r="E235" s="159" t="s">
        <v>342</v>
      </c>
      <c r="F235" s="160" t="s">
        <v>343</v>
      </c>
      <c r="G235" s="161" t="s">
        <v>308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205</v>
      </c>
      <c r="AT235" s="170" t="s">
        <v>137</v>
      </c>
      <c r="AU235" s="170" t="s">
        <v>81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81</v>
      </c>
      <c r="BK235" s="171">
        <f>ROUND(I235*H235,2)</f>
        <v>0</v>
      </c>
      <c r="BL235" s="17" t="s">
        <v>205</v>
      </c>
      <c r="BM235" s="170" t="s">
        <v>344</v>
      </c>
    </row>
    <row r="236" spans="1:65" s="2" customFormat="1" ht="16.5" customHeight="1">
      <c r="A236" s="32"/>
      <c r="B236" s="157"/>
      <c r="C236" s="158" t="s">
        <v>345</v>
      </c>
      <c r="D236" s="158" t="s">
        <v>137</v>
      </c>
      <c r="E236" s="159" t="s">
        <v>346</v>
      </c>
      <c r="F236" s="160" t="s">
        <v>347</v>
      </c>
      <c r="G236" s="161" t="s">
        <v>308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205</v>
      </c>
      <c r="AT236" s="170" t="s">
        <v>137</v>
      </c>
      <c r="AU236" s="170" t="s">
        <v>81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205</v>
      </c>
      <c r="BM236" s="170" t="s">
        <v>348</v>
      </c>
    </row>
    <row r="237" spans="1:65" s="2" customFormat="1" ht="16.5" customHeight="1">
      <c r="A237" s="32"/>
      <c r="B237" s="157"/>
      <c r="C237" s="158" t="s">
        <v>349</v>
      </c>
      <c r="D237" s="158" t="s">
        <v>137</v>
      </c>
      <c r="E237" s="159" t="s">
        <v>350</v>
      </c>
      <c r="F237" s="160" t="s">
        <v>351</v>
      </c>
      <c r="G237" s="161" t="s">
        <v>195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205</v>
      </c>
      <c r="AT237" s="170" t="s">
        <v>137</v>
      </c>
      <c r="AU237" s="170" t="s">
        <v>81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81</v>
      </c>
      <c r="BK237" s="171">
        <f>ROUND(I237*H237,2)</f>
        <v>0</v>
      </c>
      <c r="BL237" s="17" t="s">
        <v>205</v>
      </c>
      <c r="BM237" s="170" t="s">
        <v>352</v>
      </c>
    </row>
    <row r="238" spans="1:65" s="14" customFormat="1">
      <c r="B238" s="181"/>
      <c r="D238" s="173" t="s">
        <v>143</v>
      </c>
      <c r="E238" s="182" t="s">
        <v>1</v>
      </c>
      <c r="F238" s="183" t="s">
        <v>353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143</v>
      </c>
      <c r="AU238" s="182" t="s">
        <v>81</v>
      </c>
      <c r="AV238" s="14" t="s">
        <v>84</v>
      </c>
      <c r="AW238" s="14" t="s">
        <v>33</v>
      </c>
      <c r="AX238" s="14" t="s">
        <v>76</v>
      </c>
      <c r="AY238" s="182" t="s">
        <v>134</v>
      </c>
    </row>
    <row r="239" spans="1:65" s="13" customFormat="1">
      <c r="B239" s="172"/>
      <c r="D239" s="173" t="s">
        <v>143</v>
      </c>
      <c r="E239" s="174" t="s">
        <v>1</v>
      </c>
      <c r="F239" s="175" t="s">
        <v>135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143</v>
      </c>
      <c r="AU239" s="174" t="s">
        <v>81</v>
      </c>
      <c r="AV239" s="13" t="s">
        <v>81</v>
      </c>
      <c r="AW239" s="13" t="s">
        <v>33</v>
      </c>
      <c r="AX239" s="13" t="s">
        <v>84</v>
      </c>
      <c r="AY239" s="174" t="s">
        <v>134</v>
      </c>
    </row>
    <row r="240" spans="1:65" s="2" customFormat="1" ht="16.5" customHeight="1">
      <c r="A240" s="32"/>
      <c r="B240" s="157"/>
      <c r="C240" s="158" t="s">
        <v>354</v>
      </c>
      <c r="D240" s="158" t="s">
        <v>137</v>
      </c>
      <c r="E240" s="159" t="s">
        <v>355</v>
      </c>
      <c r="F240" s="160" t="s">
        <v>356</v>
      </c>
      <c r="G240" s="161" t="s">
        <v>308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205</v>
      </c>
      <c r="AT240" s="170" t="s">
        <v>137</v>
      </c>
      <c r="AU240" s="170" t="s">
        <v>81</v>
      </c>
      <c r="AY240" s="17" t="s">
        <v>134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81</v>
      </c>
      <c r="BK240" s="171">
        <f>ROUND(I240*H240,2)</f>
        <v>0</v>
      </c>
      <c r="BL240" s="17" t="s">
        <v>205</v>
      </c>
      <c r="BM240" s="170" t="s">
        <v>357</v>
      </c>
    </row>
    <row r="241" spans="1:65" s="2" customFormat="1" ht="21.75" customHeight="1">
      <c r="A241" s="32"/>
      <c r="B241" s="157"/>
      <c r="C241" s="158" t="s">
        <v>358</v>
      </c>
      <c r="D241" s="158" t="s">
        <v>137</v>
      </c>
      <c r="E241" s="159" t="s">
        <v>359</v>
      </c>
      <c r="F241" s="160" t="s">
        <v>360</v>
      </c>
      <c r="G241" s="161" t="s">
        <v>240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205</v>
      </c>
      <c r="AT241" s="170" t="s">
        <v>137</v>
      </c>
      <c r="AU241" s="170" t="s">
        <v>81</v>
      </c>
      <c r="AY241" s="17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81</v>
      </c>
      <c r="BK241" s="171">
        <f>ROUND(I241*H241,2)</f>
        <v>0</v>
      </c>
      <c r="BL241" s="17" t="s">
        <v>205</v>
      </c>
      <c r="BM241" s="170" t="s">
        <v>361</v>
      </c>
    </row>
    <row r="242" spans="1:65" s="2" customFormat="1" ht="21.75" customHeight="1">
      <c r="A242" s="32"/>
      <c r="B242" s="157"/>
      <c r="C242" s="158" t="s">
        <v>362</v>
      </c>
      <c r="D242" s="158" t="s">
        <v>137</v>
      </c>
      <c r="E242" s="159" t="s">
        <v>363</v>
      </c>
      <c r="F242" s="160" t="s">
        <v>364</v>
      </c>
      <c r="G242" s="161" t="s">
        <v>240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205</v>
      </c>
      <c r="AT242" s="170" t="s">
        <v>137</v>
      </c>
      <c r="AU242" s="170" t="s">
        <v>81</v>
      </c>
      <c r="AY242" s="17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81</v>
      </c>
      <c r="BK242" s="171">
        <f>ROUND(I242*H242,2)</f>
        <v>0</v>
      </c>
      <c r="BL242" s="17" t="s">
        <v>205</v>
      </c>
      <c r="BM242" s="170" t="s">
        <v>365</v>
      </c>
    </row>
    <row r="243" spans="1:65" s="12" customFormat="1" ht="22.9" customHeight="1">
      <c r="B243" s="144"/>
      <c r="D243" s="145" t="s">
        <v>75</v>
      </c>
      <c r="E243" s="155" t="s">
        <v>366</v>
      </c>
      <c r="F243" s="155" t="s">
        <v>367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81</v>
      </c>
      <c r="AT243" s="153" t="s">
        <v>75</v>
      </c>
      <c r="AU243" s="153" t="s">
        <v>84</v>
      </c>
      <c r="AY243" s="145" t="s">
        <v>134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368</v>
      </c>
      <c r="D244" s="158" t="s">
        <v>137</v>
      </c>
      <c r="E244" s="159" t="s">
        <v>369</v>
      </c>
      <c r="F244" s="160" t="s">
        <v>370</v>
      </c>
      <c r="G244" s="161" t="s">
        <v>308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205</v>
      </c>
      <c r="AT244" s="170" t="s">
        <v>137</v>
      </c>
      <c r="AU244" s="170" t="s">
        <v>81</v>
      </c>
      <c r="AY244" s="17" t="s">
        <v>134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81</v>
      </c>
      <c r="BK244" s="171">
        <f t="shared" ref="BK244:BK254" si="19">ROUND(I244*H244,2)</f>
        <v>0</v>
      </c>
      <c r="BL244" s="17" t="s">
        <v>205</v>
      </c>
      <c r="BM244" s="170" t="s">
        <v>371</v>
      </c>
    </row>
    <row r="245" spans="1:65" s="2" customFormat="1" ht="21.75" customHeight="1">
      <c r="A245" s="32"/>
      <c r="B245" s="157"/>
      <c r="C245" s="158" t="s">
        <v>372</v>
      </c>
      <c r="D245" s="158" t="s">
        <v>137</v>
      </c>
      <c r="E245" s="159" t="s">
        <v>373</v>
      </c>
      <c r="F245" s="160" t="s">
        <v>374</v>
      </c>
      <c r="G245" s="161" t="s">
        <v>308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205</v>
      </c>
      <c r="AT245" s="170" t="s">
        <v>137</v>
      </c>
      <c r="AU245" s="170" t="s">
        <v>81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81</v>
      </c>
      <c r="BK245" s="171">
        <f t="shared" si="19"/>
        <v>0</v>
      </c>
      <c r="BL245" s="17" t="s">
        <v>205</v>
      </c>
      <c r="BM245" s="170" t="s">
        <v>375</v>
      </c>
    </row>
    <row r="246" spans="1:65" s="2" customFormat="1" ht="21.75" customHeight="1">
      <c r="A246" s="32"/>
      <c r="B246" s="157"/>
      <c r="C246" s="188" t="s">
        <v>376</v>
      </c>
      <c r="D246" s="188" t="s">
        <v>198</v>
      </c>
      <c r="E246" s="189" t="s">
        <v>377</v>
      </c>
      <c r="F246" s="190" t="s">
        <v>378</v>
      </c>
      <c r="G246" s="191" t="s">
        <v>308</v>
      </c>
      <c r="H246" s="192">
        <v>7</v>
      </c>
      <c r="I246" s="193"/>
      <c r="J246" s="194">
        <f t="shared" si="10"/>
        <v>0</v>
      </c>
      <c r="K246" s="195"/>
      <c r="L246" s="196"/>
      <c r="M246" s="197" t="s">
        <v>1</v>
      </c>
      <c r="N246" s="198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297</v>
      </c>
      <c r="AT246" s="170" t="s">
        <v>198</v>
      </c>
      <c r="AU246" s="170" t="s">
        <v>81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81</v>
      </c>
      <c r="BK246" s="171">
        <f t="shared" si="19"/>
        <v>0</v>
      </c>
      <c r="BL246" s="17" t="s">
        <v>205</v>
      </c>
      <c r="BM246" s="170" t="s">
        <v>379</v>
      </c>
    </row>
    <row r="247" spans="1:65" s="2" customFormat="1" ht="21.75" customHeight="1">
      <c r="A247" s="32"/>
      <c r="B247" s="157"/>
      <c r="C247" s="188" t="s">
        <v>380</v>
      </c>
      <c r="D247" s="188" t="s">
        <v>198</v>
      </c>
      <c r="E247" s="189" t="s">
        <v>381</v>
      </c>
      <c r="F247" s="190" t="s">
        <v>382</v>
      </c>
      <c r="G247" s="191" t="s">
        <v>308</v>
      </c>
      <c r="H247" s="192">
        <v>7</v>
      </c>
      <c r="I247" s="193"/>
      <c r="J247" s="194">
        <f t="shared" si="10"/>
        <v>0</v>
      </c>
      <c r="K247" s="195"/>
      <c r="L247" s="196"/>
      <c r="M247" s="197" t="s">
        <v>1</v>
      </c>
      <c r="N247" s="198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297</v>
      </c>
      <c r="AT247" s="170" t="s">
        <v>198</v>
      </c>
      <c r="AU247" s="170" t="s">
        <v>81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81</v>
      </c>
      <c r="BK247" s="171">
        <f t="shared" si="19"/>
        <v>0</v>
      </c>
      <c r="BL247" s="17" t="s">
        <v>205</v>
      </c>
      <c r="BM247" s="170" t="s">
        <v>383</v>
      </c>
    </row>
    <row r="248" spans="1:65" s="2" customFormat="1" ht="21.75" customHeight="1">
      <c r="A248" s="32"/>
      <c r="B248" s="157"/>
      <c r="C248" s="188" t="s">
        <v>384</v>
      </c>
      <c r="D248" s="188" t="s">
        <v>198</v>
      </c>
      <c r="E248" s="189" t="s">
        <v>385</v>
      </c>
      <c r="F248" s="190" t="s">
        <v>386</v>
      </c>
      <c r="G248" s="191" t="s">
        <v>308</v>
      </c>
      <c r="H248" s="192">
        <v>6</v>
      </c>
      <c r="I248" s="193"/>
      <c r="J248" s="194">
        <f t="shared" si="10"/>
        <v>0</v>
      </c>
      <c r="K248" s="195"/>
      <c r="L248" s="196"/>
      <c r="M248" s="197" t="s">
        <v>1</v>
      </c>
      <c r="N248" s="198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297</v>
      </c>
      <c r="AT248" s="170" t="s">
        <v>198</v>
      </c>
      <c r="AU248" s="170" t="s">
        <v>81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81</v>
      </c>
      <c r="BK248" s="171">
        <f t="shared" si="19"/>
        <v>0</v>
      </c>
      <c r="BL248" s="17" t="s">
        <v>205</v>
      </c>
      <c r="BM248" s="170" t="s">
        <v>387</v>
      </c>
    </row>
    <row r="249" spans="1:65" s="2" customFormat="1" ht="21.75" customHeight="1">
      <c r="A249" s="32"/>
      <c r="B249" s="157"/>
      <c r="C249" s="158" t="s">
        <v>187</v>
      </c>
      <c r="D249" s="158" t="s">
        <v>137</v>
      </c>
      <c r="E249" s="159" t="s">
        <v>388</v>
      </c>
      <c r="F249" s="160" t="s">
        <v>389</v>
      </c>
      <c r="G249" s="161" t="s">
        <v>390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205</v>
      </c>
      <c r="AT249" s="170" t="s">
        <v>137</v>
      </c>
      <c r="AU249" s="170" t="s">
        <v>81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81</v>
      </c>
      <c r="BK249" s="171">
        <f t="shared" si="19"/>
        <v>0</v>
      </c>
      <c r="BL249" s="17" t="s">
        <v>205</v>
      </c>
      <c r="BM249" s="170" t="s">
        <v>391</v>
      </c>
    </row>
    <row r="250" spans="1:65" s="2" customFormat="1" ht="21.75" customHeight="1">
      <c r="A250" s="32"/>
      <c r="B250" s="157"/>
      <c r="C250" s="158" t="s">
        <v>392</v>
      </c>
      <c r="D250" s="158" t="s">
        <v>137</v>
      </c>
      <c r="E250" s="159" t="s">
        <v>393</v>
      </c>
      <c r="F250" s="160" t="s">
        <v>394</v>
      </c>
      <c r="G250" s="161" t="s">
        <v>390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205</v>
      </c>
      <c r="AT250" s="170" t="s">
        <v>137</v>
      </c>
      <c r="AU250" s="170" t="s">
        <v>81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81</v>
      </c>
      <c r="BK250" s="171">
        <f t="shared" si="19"/>
        <v>0</v>
      </c>
      <c r="BL250" s="17" t="s">
        <v>205</v>
      </c>
      <c r="BM250" s="170" t="s">
        <v>395</v>
      </c>
    </row>
    <row r="251" spans="1:65" s="2" customFormat="1" ht="21.75" customHeight="1">
      <c r="A251" s="32"/>
      <c r="B251" s="157"/>
      <c r="C251" s="158" t="s">
        <v>396</v>
      </c>
      <c r="D251" s="158" t="s">
        <v>137</v>
      </c>
      <c r="E251" s="159" t="s">
        <v>397</v>
      </c>
      <c r="F251" s="160" t="s">
        <v>398</v>
      </c>
      <c r="G251" s="161" t="s">
        <v>308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205</v>
      </c>
      <c r="AT251" s="170" t="s">
        <v>137</v>
      </c>
      <c r="AU251" s="170" t="s">
        <v>81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81</v>
      </c>
      <c r="BK251" s="171">
        <f t="shared" si="19"/>
        <v>0</v>
      </c>
      <c r="BL251" s="17" t="s">
        <v>205</v>
      </c>
      <c r="BM251" s="170" t="s">
        <v>399</v>
      </c>
    </row>
    <row r="252" spans="1:65" s="2" customFormat="1" ht="16.5" customHeight="1">
      <c r="A252" s="32"/>
      <c r="B252" s="157"/>
      <c r="C252" s="158" t="s">
        <v>400</v>
      </c>
      <c r="D252" s="158" t="s">
        <v>137</v>
      </c>
      <c r="E252" s="159" t="s">
        <v>401</v>
      </c>
      <c r="F252" s="160" t="s">
        <v>402</v>
      </c>
      <c r="G252" s="161" t="s">
        <v>308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205</v>
      </c>
      <c r="AT252" s="170" t="s">
        <v>137</v>
      </c>
      <c r="AU252" s="170" t="s">
        <v>81</v>
      </c>
      <c r="AY252" s="17" t="s">
        <v>134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81</v>
      </c>
      <c r="BK252" s="171">
        <f t="shared" si="19"/>
        <v>0</v>
      </c>
      <c r="BL252" s="17" t="s">
        <v>205</v>
      </c>
      <c r="BM252" s="170" t="s">
        <v>403</v>
      </c>
    </row>
    <row r="253" spans="1:65" s="2" customFormat="1" ht="21.75" customHeight="1">
      <c r="A253" s="32"/>
      <c r="B253" s="157"/>
      <c r="C253" s="158" t="s">
        <v>404</v>
      </c>
      <c r="D253" s="158" t="s">
        <v>137</v>
      </c>
      <c r="E253" s="159" t="s">
        <v>405</v>
      </c>
      <c r="F253" s="160" t="s">
        <v>406</v>
      </c>
      <c r="G253" s="161" t="s">
        <v>240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205</v>
      </c>
      <c r="AT253" s="170" t="s">
        <v>137</v>
      </c>
      <c r="AU253" s="170" t="s">
        <v>81</v>
      </c>
      <c r="AY253" s="17" t="s">
        <v>134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81</v>
      </c>
      <c r="BK253" s="171">
        <f t="shared" si="19"/>
        <v>0</v>
      </c>
      <c r="BL253" s="17" t="s">
        <v>205</v>
      </c>
      <c r="BM253" s="170" t="s">
        <v>407</v>
      </c>
    </row>
    <row r="254" spans="1:65" s="2" customFormat="1" ht="21.75" customHeight="1">
      <c r="A254" s="32"/>
      <c r="B254" s="157"/>
      <c r="C254" s="158" t="s">
        <v>408</v>
      </c>
      <c r="D254" s="158" t="s">
        <v>137</v>
      </c>
      <c r="E254" s="159" t="s">
        <v>409</v>
      </c>
      <c r="F254" s="160" t="s">
        <v>410</v>
      </c>
      <c r="G254" s="161" t="s">
        <v>240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205</v>
      </c>
      <c r="AT254" s="170" t="s">
        <v>137</v>
      </c>
      <c r="AU254" s="170" t="s">
        <v>81</v>
      </c>
      <c r="AY254" s="17" t="s">
        <v>134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81</v>
      </c>
      <c r="BK254" s="171">
        <f t="shared" si="19"/>
        <v>0</v>
      </c>
      <c r="BL254" s="17" t="s">
        <v>205</v>
      </c>
      <c r="BM254" s="170" t="s">
        <v>411</v>
      </c>
    </row>
    <row r="255" spans="1:65" s="12" customFormat="1" ht="22.9" customHeight="1">
      <c r="B255" s="144"/>
      <c r="D255" s="145" t="s">
        <v>75</v>
      </c>
      <c r="E255" s="155" t="s">
        <v>412</v>
      </c>
      <c r="F255" s="155" t="s">
        <v>413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SUM(P256:P266)</f>
        <v>0</v>
      </c>
      <c r="Q255" s="150"/>
      <c r="R255" s="151">
        <f>SUM(R256:R266)</f>
        <v>3.1499999999999996E-3</v>
      </c>
      <c r="S255" s="150"/>
      <c r="T255" s="152">
        <f>SUM(T256:T266)</f>
        <v>6.45E-3</v>
      </c>
      <c r="AR255" s="145" t="s">
        <v>81</v>
      </c>
      <c r="AT255" s="153" t="s">
        <v>75</v>
      </c>
      <c r="AU255" s="153" t="s">
        <v>84</v>
      </c>
      <c r="AY255" s="145" t="s">
        <v>134</v>
      </c>
      <c r="BK255" s="154">
        <f>SUM(BK256:BK266)</f>
        <v>0</v>
      </c>
    </row>
    <row r="256" spans="1:65" s="2" customFormat="1" ht="21.75" customHeight="1">
      <c r="A256" s="32"/>
      <c r="B256" s="157"/>
      <c r="C256" s="158" t="s">
        <v>414</v>
      </c>
      <c r="D256" s="158" t="s">
        <v>137</v>
      </c>
      <c r="E256" s="159" t="s">
        <v>415</v>
      </c>
      <c r="F256" s="160" t="s">
        <v>416</v>
      </c>
      <c r="G256" s="161" t="s">
        <v>308</v>
      </c>
      <c r="H256" s="162">
        <v>3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1.1E-4</v>
      </c>
      <c r="R256" s="168">
        <f>Q256*H256</f>
        <v>3.3E-4</v>
      </c>
      <c r="S256" s="168">
        <v>2.15E-3</v>
      </c>
      <c r="T256" s="169">
        <f>S256*H256</f>
        <v>6.45E-3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205</v>
      </c>
      <c r="AT256" s="170" t="s">
        <v>137</v>
      </c>
      <c r="AU256" s="170" t="s">
        <v>81</v>
      </c>
      <c r="AY256" s="17" t="s">
        <v>134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81</v>
      </c>
      <c r="BK256" s="171">
        <f>ROUND(I256*H256,2)</f>
        <v>0</v>
      </c>
      <c r="BL256" s="17" t="s">
        <v>205</v>
      </c>
      <c r="BM256" s="170" t="s">
        <v>417</v>
      </c>
    </row>
    <row r="257" spans="1:65" s="2" customFormat="1" ht="21.75" customHeight="1">
      <c r="A257" s="32"/>
      <c r="B257" s="157"/>
      <c r="C257" s="158" t="s">
        <v>418</v>
      </c>
      <c r="D257" s="158" t="s">
        <v>137</v>
      </c>
      <c r="E257" s="159" t="s">
        <v>419</v>
      </c>
      <c r="F257" s="160" t="s">
        <v>420</v>
      </c>
      <c r="G257" s="161" t="s">
        <v>308</v>
      </c>
      <c r="H257" s="162">
        <v>1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5.9999999999999995E-4</v>
      </c>
      <c r="R257" s="168">
        <f>Q257*H257</f>
        <v>5.9999999999999995E-4</v>
      </c>
      <c r="S257" s="168">
        <v>0</v>
      </c>
      <c r="T257" s="16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205</v>
      </c>
      <c r="AT257" s="170" t="s">
        <v>137</v>
      </c>
      <c r="AU257" s="170" t="s">
        <v>81</v>
      </c>
      <c r="AY257" s="17" t="s">
        <v>134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81</v>
      </c>
      <c r="BK257" s="171">
        <f>ROUND(I257*H257,2)</f>
        <v>0</v>
      </c>
      <c r="BL257" s="17" t="s">
        <v>205</v>
      </c>
      <c r="BM257" s="170" t="s">
        <v>421</v>
      </c>
    </row>
    <row r="258" spans="1:65" s="14" customFormat="1">
      <c r="B258" s="181"/>
      <c r="D258" s="173" t="s">
        <v>143</v>
      </c>
      <c r="E258" s="182" t="s">
        <v>1</v>
      </c>
      <c r="F258" s="183" t="s">
        <v>422</v>
      </c>
      <c r="H258" s="182" t="s">
        <v>1</v>
      </c>
      <c r="I258" s="184"/>
      <c r="L258" s="181"/>
      <c r="M258" s="185"/>
      <c r="N258" s="186"/>
      <c r="O258" s="186"/>
      <c r="P258" s="186"/>
      <c r="Q258" s="186"/>
      <c r="R258" s="186"/>
      <c r="S258" s="186"/>
      <c r="T258" s="187"/>
      <c r="AT258" s="182" t="s">
        <v>143</v>
      </c>
      <c r="AU258" s="182" t="s">
        <v>81</v>
      </c>
      <c r="AV258" s="14" t="s">
        <v>84</v>
      </c>
      <c r="AW258" s="14" t="s">
        <v>33</v>
      </c>
      <c r="AX258" s="14" t="s">
        <v>76</v>
      </c>
      <c r="AY258" s="182" t="s">
        <v>134</v>
      </c>
    </row>
    <row r="259" spans="1:65" s="13" customFormat="1">
      <c r="B259" s="172"/>
      <c r="D259" s="173" t="s">
        <v>143</v>
      </c>
      <c r="E259" s="174" t="s">
        <v>1</v>
      </c>
      <c r="F259" s="175" t="s">
        <v>84</v>
      </c>
      <c r="H259" s="176">
        <v>1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143</v>
      </c>
      <c r="AU259" s="174" t="s">
        <v>81</v>
      </c>
      <c r="AV259" s="13" t="s">
        <v>81</v>
      </c>
      <c r="AW259" s="13" t="s">
        <v>33</v>
      </c>
      <c r="AX259" s="13" t="s">
        <v>84</v>
      </c>
      <c r="AY259" s="174" t="s">
        <v>134</v>
      </c>
    </row>
    <row r="260" spans="1:65" s="2" customFormat="1" ht="21.75" customHeight="1">
      <c r="A260" s="32"/>
      <c r="B260" s="157"/>
      <c r="C260" s="158" t="s">
        <v>423</v>
      </c>
      <c r="D260" s="158" t="s">
        <v>137</v>
      </c>
      <c r="E260" s="159" t="s">
        <v>424</v>
      </c>
      <c r="F260" s="160" t="s">
        <v>425</v>
      </c>
      <c r="G260" s="161" t="s">
        <v>308</v>
      </c>
      <c r="H260" s="162">
        <v>3</v>
      </c>
      <c r="I260" s="163"/>
      <c r="J260" s="164">
        <f t="shared" ref="J260:J266" si="20">ROUND(I260*H260,2)</f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ref="P260:P266" si="21">O260*H260</f>
        <v>0</v>
      </c>
      <c r="Q260" s="168">
        <v>5.4000000000000001E-4</v>
      </c>
      <c r="R260" s="168">
        <f t="shared" ref="R260:R266" si="22">Q260*H260</f>
        <v>1.6199999999999999E-3</v>
      </c>
      <c r="S260" s="168">
        <v>0</v>
      </c>
      <c r="T260" s="169">
        <f t="shared" ref="T260:T266" si="23"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205</v>
      </c>
      <c r="AT260" s="170" t="s">
        <v>137</v>
      </c>
      <c r="AU260" s="170" t="s">
        <v>81</v>
      </c>
      <c r="AY260" s="17" t="s">
        <v>134</v>
      </c>
      <c r="BE260" s="171">
        <f t="shared" ref="BE260:BE266" si="24">IF(N260="základní",J260,0)</f>
        <v>0</v>
      </c>
      <c r="BF260" s="171">
        <f t="shared" ref="BF260:BF266" si="25">IF(N260="snížená",J260,0)</f>
        <v>0</v>
      </c>
      <c r="BG260" s="171">
        <f t="shared" ref="BG260:BG266" si="26">IF(N260="zákl. přenesená",J260,0)</f>
        <v>0</v>
      </c>
      <c r="BH260" s="171">
        <f t="shared" ref="BH260:BH266" si="27">IF(N260="sníž. přenesená",J260,0)</f>
        <v>0</v>
      </c>
      <c r="BI260" s="171">
        <f t="shared" ref="BI260:BI266" si="28">IF(N260="nulová",J260,0)</f>
        <v>0</v>
      </c>
      <c r="BJ260" s="17" t="s">
        <v>81</v>
      </c>
      <c r="BK260" s="171">
        <f t="shared" ref="BK260:BK266" si="29">ROUND(I260*H260,2)</f>
        <v>0</v>
      </c>
      <c r="BL260" s="17" t="s">
        <v>205</v>
      </c>
      <c r="BM260" s="170" t="s">
        <v>426</v>
      </c>
    </row>
    <row r="261" spans="1:65" s="2" customFormat="1" ht="21.75" customHeight="1">
      <c r="A261" s="32"/>
      <c r="B261" s="157"/>
      <c r="C261" s="158" t="s">
        <v>427</v>
      </c>
      <c r="D261" s="158" t="s">
        <v>137</v>
      </c>
      <c r="E261" s="159" t="s">
        <v>428</v>
      </c>
      <c r="F261" s="160" t="s">
        <v>429</v>
      </c>
      <c r="G261" s="161" t="s">
        <v>390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5.9999999999999995E-4</v>
      </c>
      <c r="R261" s="168">
        <f t="shared" si="22"/>
        <v>5.9999999999999995E-4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205</v>
      </c>
      <c r="AT261" s="170" t="s">
        <v>137</v>
      </c>
      <c r="AU261" s="170" t="s">
        <v>81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81</v>
      </c>
      <c r="BK261" s="171">
        <f t="shared" si="29"/>
        <v>0</v>
      </c>
      <c r="BL261" s="17" t="s">
        <v>205</v>
      </c>
      <c r="BM261" s="170" t="s">
        <v>430</v>
      </c>
    </row>
    <row r="262" spans="1:65" s="2" customFormat="1" ht="16.5" customHeight="1">
      <c r="A262" s="32"/>
      <c r="B262" s="157"/>
      <c r="C262" s="158" t="s">
        <v>431</v>
      </c>
      <c r="D262" s="158" t="s">
        <v>137</v>
      </c>
      <c r="E262" s="159" t="s">
        <v>432</v>
      </c>
      <c r="F262" s="160" t="s">
        <v>433</v>
      </c>
      <c r="G262" s="161" t="s">
        <v>195</v>
      </c>
      <c r="H262" s="162">
        <v>2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205</v>
      </c>
      <c r="AT262" s="170" t="s">
        <v>137</v>
      </c>
      <c r="AU262" s="170" t="s">
        <v>81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81</v>
      </c>
      <c r="BK262" s="171">
        <f t="shared" si="29"/>
        <v>0</v>
      </c>
      <c r="BL262" s="17" t="s">
        <v>205</v>
      </c>
      <c r="BM262" s="170" t="s">
        <v>434</v>
      </c>
    </row>
    <row r="263" spans="1:65" s="2" customFormat="1" ht="16.5" customHeight="1">
      <c r="A263" s="32"/>
      <c r="B263" s="157"/>
      <c r="C263" s="158" t="s">
        <v>435</v>
      </c>
      <c r="D263" s="158" t="s">
        <v>137</v>
      </c>
      <c r="E263" s="159" t="s">
        <v>436</v>
      </c>
      <c r="F263" s="160" t="s">
        <v>437</v>
      </c>
      <c r="G263" s="161" t="s">
        <v>308</v>
      </c>
      <c r="H263" s="162">
        <v>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205</v>
      </c>
      <c r="AT263" s="170" t="s">
        <v>137</v>
      </c>
      <c r="AU263" s="170" t="s">
        <v>81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81</v>
      </c>
      <c r="BK263" s="171">
        <f t="shared" si="29"/>
        <v>0</v>
      </c>
      <c r="BL263" s="17" t="s">
        <v>205</v>
      </c>
      <c r="BM263" s="170" t="s">
        <v>438</v>
      </c>
    </row>
    <row r="264" spans="1:65" s="2" customFormat="1" ht="16.5" customHeight="1">
      <c r="A264" s="32"/>
      <c r="B264" s="157"/>
      <c r="C264" s="158" t="s">
        <v>439</v>
      </c>
      <c r="D264" s="158" t="s">
        <v>137</v>
      </c>
      <c r="E264" s="159" t="s">
        <v>440</v>
      </c>
      <c r="F264" s="160" t="s">
        <v>441</v>
      </c>
      <c r="G264" s="161" t="s">
        <v>195</v>
      </c>
      <c r="H264" s="162">
        <v>1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205</v>
      </c>
      <c r="AT264" s="170" t="s">
        <v>137</v>
      </c>
      <c r="AU264" s="170" t="s">
        <v>81</v>
      </c>
      <c r="AY264" s="17" t="s">
        <v>134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81</v>
      </c>
      <c r="BK264" s="171">
        <f t="shared" si="29"/>
        <v>0</v>
      </c>
      <c r="BL264" s="17" t="s">
        <v>205</v>
      </c>
      <c r="BM264" s="170" t="s">
        <v>442</v>
      </c>
    </row>
    <row r="265" spans="1:65" s="2" customFormat="1" ht="21.75" customHeight="1">
      <c r="A265" s="32"/>
      <c r="B265" s="157"/>
      <c r="C265" s="158" t="s">
        <v>443</v>
      </c>
      <c r="D265" s="158" t="s">
        <v>137</v>
      </c>
      <c r="E265" s="159" t="s">
        <v>444</v>
      </c>
      <c r="F265" s="160" t="s">
        <v>445</v>
      </c>
      <c r="G265" s="161" t="s">
        <v>240</v>
      </c>
      <c r="H265" s="162">
        <v>3.0000000000000001E-3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205</v>
      </c>
      <c r="AT265" s="170" t="s">
        <v>137</v>
      </c>
      <c r="AU265" s="170" t="s">
        <v>81</v>
      </c>
      <c r="AY265" s="17" t="s">
        <v>134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81</v>
      </c>
      <c r="BK265" s="171">
        <f t="shared" si="29"/>
        <v>0</v>
      </c>
      <c r="BL265" s="17" t="s">
        <v>205</v>
      </c>
      <c r="BM265" s="170" t="s">
        <v>446</v>
      </c>
    </row>
    <row r="266" spans="1:65" s="2" customFormat="1" ht="21.75" customHeight="1">
      <c r="A266" s="32"/>
      <c r="B266" s="157"/>
      <c r="C266" s="158" t="s">
        <v>447</v>
      </c>
      <c r="D266" s="158" t="s">
        <v>137</v>
      </c>
      <c r="E266" s="159" t="s">
        <v>448</v>
      </c>
      <c r="F266" s="160" t="s">
        <v>449</v>
      </c>
      <c r="G266" s="161" t="s">
        <v>240</v>
      </c>
      <c r="H266" s="162">
        <v>3.0000000000000001E-3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0</v>
      </c>
      <c r="R266" s="168">
        <f t="shared" si="22"/>
        <v>0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205</v>
      </c>
      <c r="AT266" s="170" t="s">
        <v>137</v>
      </c>
      <c r="AU266" s="170" t="s">
        <v>81</v>
      </c>
      <c r="AY266" s="17" t="s">
        <v>134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81</v>
      </c>
      <c r="BK266" s="171">
        <f t="shared" si="29"/>
        <v>0</v>
      </c>
      <c r="BL266" s="17" t="s">
        <v>205</v>
      </c>
      <c r="BM266" s="170" t="s">
        <v>450</v>
      </c>
    </row>
    <row r="267" spans="1:65" s="12" customFormat="1" ht="22.9" customHeight="1">
      <c r="B267" s="144"/>
      <c r="D267" s="145" t="s">
        <v>75</v>
      </c>
      <c r="E267" s="155" t="s">
        <v>451</v>
      </c>
      <c r="F267" s="155" t="s">
        <v>452</v>
      </c>
      <c r="I267" s="147"/>
      <c r="J267" s="156">
        <f>BK267</f>
        <v>0</v>
      </c>
      <c r="L267" s="144"/>
      <c r="M267" s="149"/>
      <c r="N267" s="150"/>
      <c r="O267" s="150"/>
      <c r="P267" s="151">
        <f>SUM(P268:P284)</f>
        <v>0</v>
      </c>
      <c r="Q267" s="150"/>
      <c r="R267" s="151">
        <f>SUM(R268:R284)</f>
        <v>5.1289999999999995E-2</v>
      </c>
      <c r="S267" s="150"/>
      <c r="T267" s="152">
        <f>SUM(T268:T284)</f>
        <v>5.842E-2</v>
      </c>
      <c r="AR267" s="145" t="s">
        <v>81</v>
      </c>
      <c r="AT267" s="153" t="s">
        <v>75</v>
      </c>
      <c r="AU267" s="153" t="s">
        <v>84</v>
      </c>
      <c r="AY267" s="145" t="s">
        <v>134</v>
      </c>
      <c r="BK267" s="154">
        <f>SUM(BK268:BK284)</f>
        <v>0</v>
      </c>
    </row>
    <row r="268" spans="1:65" s="2" customFormat="1" ht="16.5" customHeight="1">
      <c r="A268" s="32"/>
      <c r="B268" s="157"/>
      <c r="C268" s="158">
        <v>65</v>
      </c>
      <c r="D268" s="158" t="s">
        <v>137</v>
      </c>
      <c r="E268" s="159" t="s">
        <v>453</v>
      </c>
      <c r="F268" s="160" t="s">
        <v>454</v>
      </c>
      <c r="G268" s="161" t="s">
        <v>390</v>
      </c>
      <c r="H268" s="162">
        <v>1</v>
      </c>
      <c r="I268" s="163"/>
      <c r="J268" s="164">
        <f t="shared" ref="J268:J284" si="3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84" si="31">O268*H268</f>
        <v>0</v>
      </c>
      <c r="Q268" s="168">
        <v>0</v>
      </c>
      <c r="R268" s="168">
        <f t="shared" ref="R268:R284" si="32">Q268*H268</f>
        <v>0</v>
      </c>
      <c r="S268" s="168">
        <v>1.9460000000000002E-2</v>
      </c>
      <c r="T268" s="169">
        <f t="shared" ref="T268:T284" si="33">S268*H268</f>
        <v>1.9460000000000002E-2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205</v>
      </c>
      <c r="AT268" s="170" t="s">
        <v>137</v>
      </c>
      <c r="AU268" s="170" t="s">
        <v>81</v>
      </c>
      <c r="AY268" s="17" t="s">
        <v>134</v>
      </c>
      <c r="BE268" s="171">
        <f t="shared" ref="BE268:BE284" si="34">IF(N268="základní",J268,0)</f>
        <v>0</v>
      </c>
      <c r="BF268" s="171">
        <f t="shared" ref="BF268:BF284" si="35">IF(N268="snížená",J268,0)</f>
        <v>0</v>
      </c>
      <c r="BG268" s="171">
        <f t="shared" ref="BG268:BG284" si="36">IF(N268="zákl. přenesená",J268,0)</f>
        <v>0</v>
      </c>
      <c r="BH268" s="171">
        <f t="shared" ref="BH268:BH284" si="37">IF(N268="sníž. přenesená",J268,0)</f>
        <v>0</v>
      </c>
      <c r="BI268" s="171">
        <f t="shared" ref="BI268:BI284" si="38">IF(N268="nulová",J268,0)</f>
        <v>0</v>
      </c>
      <c r="BJ268" s="17" t="s">
        <v>81</v>
      </c>
      <c r="BK268" s="171">
        <f t="shared" ref="BK268:BK284" si="39">ROUND(I268*H268,2)</f>
        <v>0</v>
      </c>
      <c r="BL268" s="17" t="s">
        <v>205</v>
      </c>
      <c r="BM268" s="170" t="s">
        <v>455</v>
      </c>
    </row>
    <row r="269" spans="1:65" s="2" customFormat="1" ht="21.75" customHeight="1">
      <c r="A269" s="32"/>
      <c r="B269" s="157"/>
      <c r="C269" s="158">
        <v>66</v>
      </c>
      <c r="D269" s="158" t="s">
        <v>137</v>
      </c>
      <c r="E269" s="159" t="s">
        <v>456</v>
      </c>
      <c r="F269" s="160" t="s">
        <v>457</v>
      </c>
      <c r="G269" s="161" t="s">
        <v>390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1.375E-2</v>
      </c>
      <c r="R269" s="168">
        <f t="shared" si="32"/>
        <v>1.375E-2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205</v>
      </c>
      <c r="AT269" s="170" t="s">
        <v>137</v>
      </c>
      <c r="AU269" s="170" t="s">
        <v>81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81</v>
      </c>
      <c r="BK269" s="171">
        <f t="shared" si="39"/>
        <v>0</v>
      </c>
      <c r="BL269" s="17" t="s">
        <v>205</v>
      </c>
      <c r="BM269" s="170" t="s">
        <v>458</v>
      </c>
    </row>
    <row r="270" spans="1:65" s="2" customFormat="1" ht="16.5" customHeight="1">
      <c r="A270" s="32"/>
      <c r="B270" s="157"/>
      <c r="C270" s="158">
        <v>67</v>
      </c>
      <c r="D270" s="158" t="s">
        <v>137</v>
      </c>
      <c r="E270" s="159" t="s">
        <v>459</v>
      </c>
      <c r="F270" s="160" t="s">
        <v>460</v>
      </c>
      <c r="G270" s="161" t="s">
        <v>390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3.2899999999999999E-2</v>
      </c>
      <c r="T270" s="169">
        <f t="shared" si="33"/>
        <v>3.2899999999999999E-2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205</v>
      </c>
      <c r="AT270" s="170" t="s">
        <v>137</v>
      </c>
      <c r="AU270" s="170" t="s">
        <v>81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81</v>
      </c>
      <c r="BK270" s="171">
        <f t="shared" si="39"/>
        <v>0</v>
      </c>
      <c r="BL270" s="17" t="s">
        <v>205</v>
      </c>
      <c r="BM270" s="170" t="s">
        <v>461</v>
      </c>
    </row>
    <row r="271" spans="1:65" s="2" customFormat="1" ht="21.75" customHeight="1">
      <c r="A271" s="32"/>
      <c r="B271" s="157"/>
      <c r="C271" s="158">
        <v>68</v>
      </c>
      <c r="D271" s="158" t="s">
        <v>137</v>
      </c>
      <c r="E271" s="159" t="s">
        <v>462</v>
      </c>
      <c r="F271" s="160" t="s">
        <v>463</v>
      </c>
      <c r="G271" s="161" t="s">
        <v>390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1.9990000000000001E-2</v>
      </c>
      <c r="R271" s="168">
        <f t="shared" si="32"/>
        <v>1.9990000000000001E-2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205</v>
      </c>
      <c r="AT271" s="170" t="s">
        <v>137</v>
      </c>
      <c r="AU271" s="170" t="s">
        <v>81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81</v>
      </c>
      <c r="BK271" s="171">
        <f t="shared" si="39"/>
        <v>0</v>
      </c>
      <c r="BL271" s="17" t="s">
        <v>205</v>
      </c>
      <c r="BM271" s="170" t="s">
        <v>464</v>
      </c>
    </row>
    <row r="272" spans="1:65" s="2" customFormat="1" ht="16.5" customHeight="1">
      <c r="A272" s="32"/>
      <c r="B272" s="157"/>
      <c r="C272" s="158">
        <v>69</v>
      </c>
      <c r="D272" s="158" t="s">
        <v>137</v>
      </c>
      <c r="E272" s="159" t="s">
        <v>465</v>
      </c>
      <c r="F272" s="160" t="s">
        <v>466</v>
      </c>
      <c r="G272" s="161" t="s">
        <v>195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4.8999999999999998E-4</v>
      </c>
      <c r="T272" s="169">
        <f t="shared" si="33"/>
        <v>2.9399999999999999E-3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205</v>
      </c>
      <c r="AT272" s="170" t="s">
        <v>137</v>
      </c>
      <c r="AU272" s="170" t="s">
        <v>81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81</v>
      </c>
      <c r="BK272" s="171">
        <f t="shared" si="39"/>
        <v>0</v>
      </c>
      <c r="BL272" s="17" t="s">
        <v>205</v>
      </c>
      <c r="BM272" s="170" t="s">
        <v>467</v>
      </c>
    </row>
    <row r="273" spans="1:65" s="2" customFormat="1" ht="16.5" customHeight="1">
      <c r="A273" s="32"/>
      <c r="B273" s="157"/>
      <c r="C273" s="158">
        <v>70</v>
      </c>
      <c r="D273" s="158" t="s">
        <v>137</v>
      </c>
      <c r="E273" s="159" t="s">
        <v>468</v>
      </c>
      <c r="F273" s="160" t="s">
        <v>469</v>
      </c>
      <c r="G273" s="161" t="s">
        <v>390</v>
      </c>
      <c r="H273" s="162">
        <v>6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1.89E-3</v>
      </c>
      <c r="R273" s="168">
        <f t="shared" si="32"/>
        <v>1.1339999999999999E-2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205</v>
      </c>
      <c r="AT273" s="170" t="s">
        <v>137</v>
      </c>
      <c r="AU273" s="170" t="s">
        <v>81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81</v>
      </c>
      <c r="BK273" s="171">
        <f t="shared" si="39"/>
        <v>0</v>
      </c>
      <c r="BL273" s="17" t="s">
        <v>205</v>
      </c>
      <c r="BM273" s="170" t="s">
        <v>470</v>
      </c>
    </row>
    <row r="274" spans="1:65" s="2" customFormat="1" ht="16.5" customHeight="1">
      <c r="A274" s="32"/>
      <c r="B274" s="157"/>
      <c r="C274" s="158">
        <v>71</v>
      </c>
      <c r="D274" s="158" t="s">
        <v>137</v>
      </c>
      <c r="E274" s="159" t="s">
        <v>471</v>
      </c>
      <c r="F274" s="160" t="s">
        <v>472</v>
      </c>
      <c r="G274" s="161" t="s">
        <v>390</v>
      </c>
      <c r="H274" s="162">
        <v>2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1.56E-3</v>
      </c>
      <c r="T274" s="169">
        <f t="shared" si="33"/>
        <v>3.1199999999999999E-3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205</v>
      </c>
      <c r="AT274" s="170" t="s">
        <v>137</v>
      </c>
      <c r="AU274" s="170" t="s">
        <v>81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81</v>
      </c>
      <c r="BK274" s="171">
        <f t="shared" si="39"/>
        <v>0</v>
      </c>
      <c r="BL274" s="17" t="s">
        <v>205</v>
      </c>
      <c r="BM274" s="170" t="s">
        <v>473</v>
      </c>
    </row>
    <row r="275" spans="1:65" s="2" customFormat="1" ht="16.5" customHeight="1">
      <c r="A275" s="32"/>
      <c r="B275" s="157"/>
      <c r="C275" s="158">
        <v>72</v>
      </c>
      <c r="D275" s="158" t="s">
        <v>137</v>
      </c>
      <c r="E275" s="159" t="s">
        <v>474</v>
      </c>
      <c r="F275" s="160" t="s">
        <v>475</v>
      </c>
      <c r="G275" s="161" t="s">
        <v>390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1.8E-3</v>
      </c>
      <c r="R275" s="168">
        <f t="shared" si="32"/>
        <v>1.8E-3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205</v>
      </c>
      <c r="AT275" s="170" t="s">
        <v>137</v>
      </c>
      <c r="AU275" s="170" t="s">
        <v>81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81</v>
      </c>
      <c r="BK275" s="171">
        <f t="shared" si="39"/>
        <v>0</v>
      </c>
      <c r="BL275" s="17" t="s">
        <v>205</v>
      </c>
      <c r="BM275" s="170" t="s">
        <v>476</v>
      </c>
    </row>
    <row r="276" spans="1:65" s="2" customFormat="1" ht="21.75" customHeight="1">
      <c r="A276" s="32"/>
      <c r="B276" s="157"/>
      <c r="C276" s="158">
        <v>73</v>
      </c>
      <c r="D276" s="158" t="s">
        <v>137</v>
      </c>
      <c r="E276" s="159" t="s">
        <v>477</v>
      </c>
      <c r="F276" s="160" t="s">
        <v>478</v>
      </c>
      <c r="G276" s="161" t="s">
        <v>390</v>
      </c>
      <c r="H276" s="162">
        <v>1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1.9599999999999999E-3</v>
      </c>
      <c r="R276" s="168">
        <f t="shared" si="32"/>
        <v>1.9599999999999999E-3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205</v>
      </c>
      <c r="AT276" s="170" t="s">
        <v>137</v>
      </c>
      <c r="AU276" s="170" t="s">
        <v>81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205</v>
      </c>
      <c r="BM276" s="170" t="s">
        <v>479</v>
      </c>
    </row>
    <row r="277" spans="1:65" s="2" customFormat="1" ht="21.75" customHeight="1">
      <c r="A277" s="32"/>
      <c r="B277" s="157"/>
      <c r="C277" s="158">
        <v>74</v>
      </c>
      <c r="D277" s="158" t="s">
        <v>137</v>
      </c>
      <c r="E277" s="159" t="s">
        <v>480</v>
      </c>
      <c r="F277" s="160" t="s">
        <v>481</v>
      </c>
      <c r="G277" s="161" t="s">
        <v>195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1.2800000000000001E-3</v>
      </c>
      <c r="R277" s="168">
        <f t="shared" si="32"/>
        <v>1.2800000000000001E-3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205</v>
      </c>
      <c r="AT277" s="170" t="s">
        <v>137</v>
      </c>
      <c r="AU277" s="170" t="s">
        <v>81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205</v>
      </c>
      <c r="BM277" s="170" t="s">
        <v>482</v>
      </c>
    </row>
    <row r="278" spans="1:65" s="2" customFormat="1" ht="16.5" customHeight="1">
      <c r="A278" s="32"/>
      <c r="B278" s="157"/>
      <c r="C278" s="158">
        <v>75</v>
      </c>
      <c r="D278" s="158" t="s">
        <v>137</v>
      </c>
      <c r="E278" s="159" t="s">
        <v>483</v>
      </c>
      <c r="F278" s="160" t="s">
        <v>484</v>
      </c>
      <c r="G278" s="161" t="s">
        <v>195</v>
      </c>
      <c r="H278" s="162">
        <v>3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1.3999999999999999E-4</v>
      </c>
      <c r="R278" s="168">
        <f t="shared" si="32"/>
        <v>4.1999999999999996E-4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205</v>
      </c>
      <c r="AT278" s="170" t="s">
        <v>137</v>
      </c>
      <c r="AU278" s="170" t="s">
        <v>81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205</v>
      </c>
      <c r="BM278" s="170" t="s">
        <v>485</v>
      </c>
    </row>
    <row r="279" spans="1:65" s="2" customFormat="1" ht="21.75" customHeight="1">
      <c r="A279" s="32"/>
      <c r="B279" s="157"/>
      <c r="C279" s="188">
        <v>76</v>
      </c>
      <c r="D279" s="188" t="s">
        <v>198</v>
      </c>
      <c r="E279" s="189" t="s">
        <v>486</v>
      </c>
      <c r="F279" s="190" t="s">
        <v>487</v>
      </c>
      <c r="G279" s="191" t="s">
        <v>195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4.4000000000000002E-4</v>
      </c>
      <c r="R279" s="168">
        <f t="shared" si="32"/>
        <v>4.4000000000000002E-4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297</v>
      </c>
      <c r="AT279" s="170" t="s">
        <v>198</v>
      </c>
      <c r="AU279" s="170" t="s">
        <v>81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205</v>
      </c>
      <c r="BM279" s="170" t="s">
        <v>488</v>
      </c>
    </row>
    <row r="280" spans="1:65" s="2" customFormat="1" ht="21.75" customHeight="1">
      <c r="A280" s="32"/>
      <c r="B280" s="157"/>
      <c r="C280" s="188">
        <v>77</v>
      </c>
      <c r="D280" s="188" t="s">
        <v>198</v>
      </c>
      <c r="E280" s="189" t="s">
        <v>489</v>
      </c>
      <c r="F280" s="190" t="s">
        <v>490</v>
      </c>
      <c r="G280" s="191" t="s">
        <v>195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297</v>
      </c>
      <c r="AT280" s="170" t="s">
        <v>198</v>
      </c>
      <c r="AU280" s="170" t="s">
        <v>81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205</v>
      </c>
      <c r="BM280" s="170" t="s">
        <v>491</v>
      </c>
    </row>
    <row r="281" spans="1:65" s="2" customFormat="1" ht="16.5" customHeight="1">
      <c r="A281" s="32"/>
      <c r="B281" s="157"/>
      <c r="C281" s="158">
        <v>78</v>
      </c>
      <c r="D281" s="158" t="s">
        <v>137</v>
      </c>
      <c r="E281" s="159" t="s">
        <v>492</v>
      </c>
      <c r="F281" s="160" t="s">
        <v>493</v>
      </c>
      <c r="G281" s="161" t="s">
        <v>195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3.1E-4</v>
      </c>
      <c r="R281" s="168">
        <f t="shared" si="32"/>
        <v>3.1E-4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205</v>
      </c>
      <c r="AT281" s="170" t="s">
        <v>137</v>
      </c>
      <c r="AU281" s="170" t="s">
        <v>81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205</v>
      </c>
      <c r="BM281" s="170" t="s">
        <v>494</v>
      </c>
    </row>
    <row r="282" spans="1:65" s="2" customFormat="1" ht="21.75" customHeight="1">
      <c r="A282" s="32"/>
      <c r="B282" s="157"/>
      <c r="C282" s="158">
        <v>79</v>
      </c>
      <c r="D282" s="158" t="s">
        <v>137</v>
      </c>
      <c r="E282" s="159" t="s">
        <v>495</v>
      </c>
      <c r="F282" s="160" t="s">
        <v>496</v>
      </c>
      <c r="G282" s="161" t="s">
        <v>240</v>
      </c>
      <c r="H282" s="162">
        <v>6.5000000000000002E-2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205</v>
      </c>
      <c r="AT282" s="170" t="s">
        <v>137</v>
      </c>
      <c r="AU282" s="170" t="s">
        <v>81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205</v>
      </c>
      <c r="BM282" s="170" t="s">
        <v>497</v>
      </c>
    </row>
    <row r="283" spans="1:65" s="2" customFormat="1" ht="21.75" customHeight="1">
      <c r="A283" s="32"/>
      <c r="B283" s="157"/>
      <c r="C283" s="158">
        <v>80</v>
      </c>
      <c r="D283" s="158" t="s">
        <v>137</v>
      </c>
      <c r="E283" s="159" t="s">
        <v>498</v>
      </c>
      <c r="F283" s="160" t="s">
        <v>499</v>
      </c>
      <c r="G283" s="161" t="s">
        <v>240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205</v>
      </c>
      <c r="AT283" s="170" t="s">
        <v>137</v>
      </c>
      <c r="AU283" s="170" t="s">
        <v>81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81</v>
      </c>
      <c r="BK283" s="171">
        <f t="shared" si="39"/>
        <v>0</v>
      </c>
      <c r="BL283" s="17" t="s">
        <v>205</v>
      </c>
      <c r="BM283" s="170" t="s">
        <v>500</v>
      </c>
    </row>
    <row r="284" spans="1:65" s="2" customFormat="1" ht="33" customHeight="1">
      <c r="A284" s="32"/>
      <c r="B284" s="157"/>
      <c r="C284" s="158">
        <v>81</v>
      </c>
      <c r="D284" s="158" t="s">
        <v>137</v>
      </c>
      <c r="E284" s="159" t="s">
        <v>501</v>
      </c>
      <c r="F284" s="160" t="s">
        <v>502</v>
      </c>
      <c r="G284" s="161" t="s">
        <v>503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205</v>
      </c>
      <c r="AT284" s="170" t="s">
        <v>137</v>
      </c>
      <c r="AU284" s="170" t="s">
        <v>81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81</v>
      </c>
      <c r="BK284" s="171">
        <f t="shared" si="39"/>
        <v>0</v>
      </c>
      <c r="BL284" s="17" t="s">
        <v>205</v>
      </c>
      <c r="BM284" s="170" t="s">
        <v>504</v>
      </c>
    </row>
    <row r="285" spans="1:65" s="12" customFormat="1" ht="22.9" customHeight="1">
      <c r="B285" s="144"/>
      <c r="D285" s="145" t="s">
        <v>75</v>
      </c>
      <c r="E285" s="155" t="s">
        <v>505</v>
      </c>
      <c r="F285" s="155" t="s">
        <v>506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SUM(P286:P288)</f>
        <v>0</v>
      </c>
      <c r="Q285" s="150"/>
      <c r="R285" s="151">
        <f>SUM(R286:R288)</f>
        <v>1.2E-2</v>
      </c>
      <c r="S285" s="150"/>
      <c r="T285" s="152">
        <f>SUM(T286:T288)</f>
        <v>0</v>
      </c>
      <c r="AR285" s="145" t="s">
        <v>81</v>
      </c>
      <c r="AT285" s="153" t="s">
        <v>75</v>
      </c>
      <c r="AU285" s="153" t="s">
        <v>84</v>
      </c>
      <c r="AY285" s="145" t="s">
        <v>134</v>
      </c>
      <c r="BK285" s="154">
        <f>SUM(BK286:BK288)</f>
        <v>0</v>
      </c>
    </row>
    <row r="286" spans="1:65" s="2" customFormat="1" ht="21.75" customHeight="1">
      <c r="A286" s="32"/>
      <c r="B286" s="157"/>
      <c r="C286" s="158">
        <v>82</v>
      </c>
      <c r="D286" s="158" t="s">
        <v>137</v>
      </c>
      <c r="E286" s="159" t="s">
        <v>507</v>
      </c>
      <c r="F286" s="160" t="s">
        <v>508</v>
      </c>
      <c r="G286" s="161" t="s">
        <v>390</v>
      </c>
      <c r="H286" s="162">
        <v>1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1.2E-2</v>
      </c>
      <c r="R286" s="168">
        <f>Q286*H286</f>
        <v>1.2E-2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205</v>
      </c>
      <c r="AT286" s="170" t="s">
        <v>137</v>
      </c>
      <c r="AU286" s="170" t="s">
        <v>81</v>
      </c>
      <c r="AY286" s="17" t="s">
        <v>134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81</v>
      </c>
      <c r="BK286" s="171">
        <f>ROUND(I286*H286,2)</f>
        <v>0</v>
      </c>
      <c r="BL286" s="17" t="s">
        <v>205</v>
      </c>
      <c r="BM286" s="170" t="s">
        <v>509</v>
      </c>
    </row>
    <row r="287" spans="1:65" s="2" customFormat="1" ht="21.75" customHeight="1">
      <c r="A287" s="32"/>
      <c r="B287" s="157"/>
      <c r="C287" s="158">
        <v>83</v>
      </c>
      <c r="D287" s="158" t="s">
        <v>137</v>
      </c>
      <c r="E287" s="159" t="s">
        <v>510</v>
      </c>
      <c r="F287" s="160" t="s">
        <v>511</v>
      </c>
      <c r="G287" s="161" t="s">
        <v>240</v>
      </c>
      <c r="H287" s="162">
        <v>1.2E-2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0</v>
      </c>
      <c r="R287" s="168">
        <f>Q287*H287</f>
        <v>0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205</v>
      </c>
      <c r="AT287" s="170" t="s">
        <v>137</v>
      </c>
      <c r="AU287" s="170" t="s">
        <v>81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81</v>
      </c>
      <c r="BK287" s="171">
        <f>ROUND(I287*H287,2)</f>
        <v>0</v>
      </c>
      <c r="BL287" s="17" t="s">
        <v>205</v>
      </c>
      <c r="BM287" s="170" t="s">
        <v>512</v>
      </c>
    </row>
    <row r="288" spans="1:65" s="2" customFormat="1" ht="21.75" customHeight="1">
      <c r="A288" s="32"/>
      <c r="B288" s="157"/>
      <c r="C288" s="158">
        <v>84</v>
      </c>
      <c r="D288" s="158" t="s">
        <v>137</v>
      </c>
      <c r="E288" s="159" t="s">
        <v>513</v>
      </c>
      <c r="F288" s="160" t="s">
        <v>514</v>
      </c>
      <c r="G288" s="161" t="s">
        <v>240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205</v>
      </c>
      <c r="AT288" s="170" t="s">
        <v>137</v>
      </c>
      <c r="AU288" s="170" t="s">
        <v>81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81</v>
      </c>
      <c r="BK288" s="171">
        <f>ROUND(I288*H288,2)</f>
        <v>0</v>
      </c>
      <c r="BL288" s="17" t="s">
        <v>205</v>
      </c>
      <c r="BM288" s="170" t="s">
        <v>515</v>
      </c>
    </row>
    <row r="289" spans="1:65" s="12" customFormat="1" ht="22.9" customHeight="1">
      <c r="B289" s="144"/>
      <c r="D289" s="145" t="s">
        <v>75</v>
      </c>
      <c r="E289" s="155" t="s">
        <v>516</v>
      </c>
      <c r="F289" s="155" t="s">
        <v>517</v>
      </c>
      <c r="I289" s="147"/>
      <c r="J289" s="156">
        <f>BK289</f>
        <v>0</v>
      </c>
      <c r="L289" s="144"/>
      <c r="M289" s="149"/>
      <c r="N289" s="150"/>
      <c r="O289" s="150"/>
      <c r="P289" s="151">
        <f>SUM(P290:P306)</f>
        <v>0</v>
      </c>
      <c r="Q289" s="150"/>
      <c r="R289" s="151">
        <f>SUM(R290:R306)</f>
        <v>2.4510000000000001E-2</v>
      </c>
      <c r="S289" s="150"/>
      <c r="T289" s="152">
        <f>SUM(T290:T306)</f>
        <v>0</v>
      </c>
      <c r="AR289" s="145" t="s">
        <v>81</v>
      </c>
      <c r="AT289" s="153" t="s">
        <v>75</v>
      </c>
      <c r="AU289" s="153" t="s">
        <v>84</v>
      </c>
      <c r="AY289" s="145" t="s">
        <v>134</v>
      </c>
      <c r="BK289" s="154">
        <f>SUM(BK290:BK306)</f>
        <v>0</v>
      </c>
    </row>
    <row r="290" spans="1:65" s="2" customFormat="1" ht="16.5" customHeight="1">
      <c r="A290" s="32"/>
      <c r="B290" s="157"/>
      <c r="C290" s="158">
        <v>85</v>
      </c>
      <c r="D290" s="158" t="s">
        <v>137</v>
      </c>
      <c r="E290" s="159" t="s">
        <v>518</v>
      </c>
      <c r="F290" s="160" t="s">
        <v>519</v>
      </c>
      <c r="G290" s="161" t="s">
        <v>195</v>
      </c>
      <c r="H290" s="162">
        <v>1</v>
      </c>
      <c r="I290" s="163"/>
      <c r="J290" s="164">
        <f t="shared" ref="J290:J306" si="40"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ref="P290:P306" si="41">O290*H290</f>
        <v>0</v>
      </c>
      <c r="Q290" s="168">
        <v>0</v>
      </c>
      <c r="R290" s="168">
        <f t="shared" ref="R290:R306" si="42">Q290*H290</f>
        <v>0</v>
      </c>
      <c r="S290" s="168">
        <v>0</v>
      </c>
      <c r="T290" s="169">
        <f t="shared" ref="T290:T306" si="43"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205</v>
      </c>
      <c r="AT290" s="170" t="s">
        <v>137</v>
      </c>
      <c r="AU290" s="170" t="s">
        <v>81</v>
      </c>
      <c r="AY290" s="17" t="s">
        <v>134</v>
      </c>
      <c r="BE290" s="171">
        <f t="shared" ref="BE290:BE306" si="44">IF(N290="základní",J290,0)</f>
        <v>0</v>
      </c>
      <c r="BF290" s="171">
        <f t="shared" ref="BF290:BF306" si="45">IF(N290="snížená",J290,0)</f>
        <v>0</v>
      </c>
      <c r="BG290" s="171">
        <f t="shared" ref="BG290:BG306" si="46">IF(N290="zákl. přenesená",J290,0)</f>
        <v>0</v>
      </c>
      <c r="BH290" s="171">
        <f t="shared" ref="BH290:BH306" si="47">IF(N290="sníž. přenesená",J290,0)</f>
        <v>0</v>
      </c>
      <c r="BI290" s="171">
        <f t="shared" ref="BI290:BI306" si="48">IF(N290="nulová",J290,0)</f>
        <v>0</v>
      </c>
      <c r="BJ290" s="17" t="s">
        <v>81</v>
      </c>
      <c r="BK290" s="171">
        <f t="shared" ref="BK290:BK306" si="49">ROUND(I290*H290,2)</f>
        <v>0</v>
      </c>
      <c r="BL290" s="17" t="s">
        <v>205</v>
      </c>
      <c r="BM290" s="170" t="s">
        <v>520</v>
      </c>
    </row>
    <row r="291" spans="1:65" s="2" customFormat="1" ht="21.75" customHeight="1">
      <c r="A291" s="32"/>
      <c r="B291" s="157"/>
      <c r="C291" s="188">
        <v>86</v>
      </c>
      <c r="D291" s="188" t="s">
        <v>198</v>
      </c>
      <c r="E291" s="189" t="s">
        <v>521</v>
      </c>
      <c r="F291" s="190" t="s">
        <v>522</v>
      </c>
      <c r="G291" s="191" t="s">
        <v>195</v>
      </c>
      <c r="H291" s="192">
        <v>1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2.0000000000000002E-5</v>
      </c>
      <c r="R291" s="168">
        <f t="shared" si="42"/>
        <v>2.0000000000000002E-5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297</v>
      </c>
      <c r="AT291" s="170" t="s">
        <v>198</v>
      </c>
      <c r="AU291" s="170" t="s">
        <v>81</v>
      </c>
      <c r="AY291" s="17" t="s">
        <v>134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81</v>
      </c>
      <c r="BK291" s="171">
        <f t="shared" si="49"/>
        <v>0</v>
      </c>
      <c r="BL291" s="17" t="s">
        <v>205</v>
      </c>
      <c r="BM291" s="170" t="s">
        <v>523</v>
      </c>
    </row>
    <row r="292" spans="1:65" s="2" customFormat="1" ht="21.75" customHeight="1">
      <c r="A292" s="32"/>
      <c r="B292" s="157"/>
      <c r="C292" s="158">
        <v>87</v>
      </c>
      <c r="D292" s="158" t="s">
        <v>137</v>
      </c>
      <c r="E292" s="159" t="s">
        <v>524</v>
      </c>
      <c r="F292" s="160" t="s">
        <v>525</v>
      </c>
      <c r="G292" s="161" t="s">
        <v>308</v>
      </c>
      <c r="H292" s="162">
        <v>30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205</v>
      </c>
      <c r="AT292" s="170" t="s">
        <v>137</v>
      </c>
      <c r="AU292" s="170" t="s">
        <v>81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81</v>
      </c>
      <c r="BK292" s="171">
        <f t="shared" si="49"/>
        <v>0</v>
      </c>
      <c r="BL292" s="17" t="s">
        <v>205</v>
      </c>
      <c r="BM292" s="170" t="s">
        <v>526</v>
      </c>
    </row>
    <row r="293" spans="1:65" s="2" customFormat="1" ht="16.5" customHeight="1">
      <c r="A293" s="32"/>
      <c r="B293" s="157"/>
      <c r="C293" s="188">
        <v>88</v>
      </c>
      <c r="D293" s="188" t="s">
        <v>198</v>
      </c>
      <c r="E293" s="189" t="s">
        <v>527</v>
      </c>
      <c r="F293" s="190" t="s">
        <v>528</v>
      </c>
      <c r="G293" s="191" t="s">
        <v>308</v>
      </c>
      <c r="H293" s="192">
        <v>15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1.7000000000000001E-4</v>
      </c>
      <c r="R293" s="168">
        <f t="shared" si="42"/>
        <v>2.5500000000000002E-3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297</v>
      </c>
      <c r="AT293" s="170" t="s">
        <v>198</v>
      </c>
      <c r="AU293" s="170" t="s">
        <v>81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81</v>
      </c>
      <c r="BK293" s="171">
        <f t="shared" si="49"/>
        <v>0</v>
      </c>
      <c r="BL293" s="17" t="s">
        <v>205</v>
      </c>
      <c r="BM293" s="170" t="s">
        <v>529</v>
      </c>
    </row>
    <row r="294" spans="1:65" s="2" customFormat="1" ht="16.5" customHeight="1">
      <c r="A294" s="32"/>
      <c r="B294" s="157"/>
      <c r="C294" s="188">
        <v>89</v>
      </c>
      <c r="D294" s="188" t="s">
        <v>198</v>
      </c>
      <c r="E294" s="189" t="s">
        <v>530</v>
      </c>
      <c r="F294" s="190" t="s">
        <v>531</v>
      </c>
      <c r="G294" s="191" t="s">
        <v>308</v>
      </c>
      <c r="H294" s="192">
        <v>5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2.7999999999999998E-4</v>
      </c>
      <c r="R294" s="168">
        <f t="shared" si="42"/>
        <v>1.3999999999999998E-3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297</v>
      </c>
      <c r="AT294" s="170" t="s">
        <v>198</v>
      </c>
      <c r="AU294" s="170" t="s">
        <v>81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81</v>
      </c>
      <c r="BK294" s="171">
        <f t="shared" si="49"/>
        <v>0</v>
      </c>
      <c r="BL294" s="17" t="s">
        <v>205</v>
      </c>
      <c r="BM294" s="170" t="s">
        <v>532</v>
      </c>
    </row>
    <row r="295" spans="1:65" s="2" customFormat="1" ht="21.75" customHeight="1">
      <c r="A295" s="32"/>
      <c r="B295" s="157"/>
      <c r="C295" s="158">
        <v>90</v>
      </c>
      <c r="D295" s="158" t="s">
        <v>137</v>
      </c>
      <c r="E295" s="159" t="s">
        <v>533</v>
      </c>
      <c r="F295" s="160" t="s">
        <v>534</v>
      </c>
      <c r="G295" s="161" t="s">
        <v>195</v>
      </c>
      <c r="H295" s="162">
        <v>1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205</v>
      </c>
      <c r="AT295" s="170" t="s">
        <v>137</v>
      </c>
      <c r="AU295" s="170" t="s">
        <v>81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81</v>
      </c>
      <c r="BK295" s="171">
        <f t="shared" si="49"/>
        <v>0</v>
      </c>
      <c r="BL295" s="17" t="s">
        <v>205</v>
      </c>
      <c r="BM295" s="170" t="s">
        <v>535</v>
      </c>
    </row>
    <row r="296" spans="1:65" s="2" customFormat="1" ht="21.75" customHeight="1">
      <c r="A296" s="32"/>
      <c r="B296" s="157"/>
      <c r="C296" s="188">
        <v>91</v>
      </c>
      <c r="D296" s="188" t="s">
        <v>198</v>
      </c>
      <c r="E296" s="189" t="s">
        <v>536</v>
      </c>
      <c r="F296" s="190" t="s">
        <v>537</v>
      </c>
      <c r="G296" s="191" t="s">
        <v>195</v>
      </c>
      <c r="H296" s="192">
        <v>1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1.6899999999999998E-2</v>
      </c>
      <c r="R296" s="168">
        <f t="shared" si="42"/>
        <v>1.6899999999999998E-2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297</v>
      </c>
      <c r="AT296" s="170" t="s">
        <v>198</v>
      </c>
      <c r="AU296" s="170" t="s">
        <v>81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81</v>
      </c>
      <c r="BK296" s="171">
        <f t="shared" si="49"/>
        <v>0</v>
      </c>
      <c r="BL296" s="17" t="s">
        <v>205</v>
      </c>
      <c r="BM296" s="170" t="s">
        <v>538</v>
      </c>
    </row>
    <row r="297" spans="1:65" s="2" customFormat="1" ht="21.75" customHeight="1">
      <c r="A297" s="32"/>
      <c r="B297" s="157"/>
      <c r="C297" s="158">
        <v>92</v>
      </c>
      <c r="D297" s="158" t="s">
        <v>137</v>
      </c>
      <c r="E297" s="159" t="s">
        <v>539</v>
      </c>
      <c r="F297" s="160" t="s">
        <v>540</v>
      </c>
      <c r="G297" s="161" t="s">
        <v>195</v>
      </c>
      <c r="H297" s="162">
        <v>3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205</v>
      </c>
      <c r="AT297" s="170" t="s">
        <v>137</v>
      </c>
      <c r="AU297" s="170" t="s">
        <v>81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81</v>
      </c>
      <c r="BK297" s="171">
        <f t="shared" si="49"/>
        <v>0</v>
      </c>
      <c r="BL297" s="17" t="s">
        <v>205</v>
      </c>
      <c r="BM297" s="170" t="s">
        <v>541</v>
      </c>
    </row>
    <row r="298" spans="1:65" s="2" customFormat="1" ht="21.75" customHeight="1">
      <c r="A298" s="32"/>
      <c r="B298" s="157"/>
      <c r="C298" s="188">
        <v>93</v>
      </c>
      <c r="D298" s="188" t="s">
        <v>198</v>
      </c>
      <c r="E298" s="189" t="s">
        <v>542</v>
      </c>
      <c r="F298" s="190" t="s">
        <v>543</v>
      </c>
      <c r="G298" s="191" t="s">
        <v>195</v>
      </c>
      <c r="H298" s="192">
        <v>3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1E-4</v>
      </c>
      <c r="R298" s="168">
        <f t="shared" si="42"/>
        <v>3.0000000000000003E-4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297</v>
      </c>
      <c r="AT298" s="170" t="s">
        <v>198</v>
      </c>
      <c r="AU298" s="170" t="s">
        <v>81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205</v>
      </c>
      <c r="BM298" s="170" t="s">
        <v>544</v>
      </c>
    </row>
    <row r="299" spans="1:65" s="2" customFormat="1" ht="21.75" customHeight="1">
      <c r="A299" s="32"/>
      <c r="B299" s="157"/>
      <c r="C299" s="158">
        <v>94</v>
      </c>
      <c r="D299" s="158" t="s">
        <v>137</v>
      </c>
      <c r="E299" s="159" t="s">
        <v>545</v>
      </c>
      <c r="F299" s="160" t="s">
        <v>546</v>
      </c>
      <c r="G299" s="161" t="s">
        <v>195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205</v>
      </c>
      <c r="AT299" s="170" t="s">
        <v>137</v>
      </c>
      <c r="AU299" s="170" t="s">
        <v>81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205</v>
      </c>
      <c r="BM299" s="170" t="s">
        <v>547</v>
      </c>
    </row>
    <row r="300" spans="1:65" s="2" customFormat="1" ht="16.5" customHeight="1">
      <c r="A300" s="32"/>
      <c r="B300" s="157"/>
      <c r="C300" s="188">
        <v>95</v>
      </c>
      <c r="D300" s="188" t="s">
        <v>198</v>
      </c>
      <c r="E300" s="189" t="s">
        <v>548</v>
      </c>
      <c r="F300" s="190" t="s">
        <v>549</v>
      </c>
      <c r="G300" s="191" t="s">
        <v>195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2.7E-4</v>
      </c>
      <c r="R300" s="168">
        <f t="shared" si="42"/>
        <v>5.4000000000000001E-4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297</v>
      </c>
      <c r="AT300" s="170" t="s">
        <v>198</v>
      </c>
      <c r="AU300" s="170" t="s">
        <v>81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205</v>
      </c>
      <c r="BM300" s="170" t="s">
        <v>550</v>
      </c>
    </row>
    <row r="301" spans="1:65" s="2" customFormat="1" ht="21.75" customHeight="1">
      <c r="A301" s="32"/>
      <c r="B301" s="157"/>
      <c r="C301" s="158">
        <v>96</v>
      </c>
      <c r="D301" s="158" t="s">
        <v>137</v>
      </c>
      <c r="E301" s="159" t="s">
        <v>551</v>
      </c>
      <c r="F301" s="160" t="s">
        <v>552</v>
      </c>
      <c r="G301" s="161" t="s">
        <v>195</v>
      </c>
      <c r="H301" s="162">
        <v>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205</v>
      </c>
      <c r="AT301" s="170" t="s">
        <v>137</v>
      </c>
      <c r="AU301" s="170" t="s">
        <v>81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205</v>
      </c>
      <c r="BM301" s="170" t="s">
        <v>553</v>
      </c>
    </row>
    <row r="302" spans="1:65" s="2" customFormat="1" ht="16.5" customHeight="1">
      <c r="A302" s="32"/>
      <c r="B302" s="157"/>
      <c r="C302" s="188">
        <v>97</v>
      </c>
      <c r="D302" s="188" t="s">
        <v>198</v>
      </c>
      <c r="E302" s="189" t="s">
        <v>554</v>
      </c>
      <c r="F302" s="190" t="s">
        <v>555</v>
      </c>
      <c r="G302" s="191" t="s">
        <v>195</v>
      </c>
      <c r="H302" s="192">
        <v>2</v>
      </c>
      <c r="I302" s="193"/>
      <c r="J302" s="194">
        <f t="shared" si="40"/>
        <v>0</v>
      </c>
      <c r="K302" s="195"/>
      <c r="L302" s="196"/>
      <c r="M302" s="197" t="s">
        <v>1</v>
      </c>
      <c r="N302" s="198" t="s">
        <v>42</v>
      </c>
      <c r="O302" s="58"/>
      <c r="P302" s="168">
        <f t="shared" si="41"/>
        <v>0</v>
      </c>
      <c r="Q302" s="168">
        <v>8.0000000000000004E-4</v>
      </c>
      <c r="R302" s="168">
        <f t="shared" si="42"/>
        <v>1.6000000000000001E-3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297</v>
      </c>
      <c r="AT302" s="170" t="s">
        <v>198</v>
      </c>
      <c r="AU302" s="170" t="s">
        <v>81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205</v>
      </c>
      <c r="BM302" s="170" t="s">
        <v>556</v>
      </c>
    </row>
    <row r="303" spans="1:65" s="2" customFormat="1" ht="16.5" customHeight="1">
      <c r="A303" s="32"/>
      <c r="B303" s="157"/>
      <c r="C303" s="188">
        <v>98</v>
      </c>
      <c r="D303" s="188" t="s">
        <v>198</v>
      </c>
      <c r="E303" s="189" t="s">
        <v>557</v>
      </c>
      <c r="F303" s="190" t="s">
        <v>558</v>
      </c>
      <c r="G303" s="191" t="s">
        <v>308</v>
      </c>
      <c r="H303" s="192">
        <v>10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1.2E-4</v>
      </c>
      <c r="R303" s="168">
        <f t="shared" si="42"/>
        <v>1.2000000000000001E-3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297</v>
      </c>
      <c r="AT303" s="170" t="s">
        <v>198</v>
      </c>
      <c r="AU303" s="170" t="s">
        <v>81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81</v>
      </c>
      <c r="BK303" s="171">
        <f t="shared" si="49"/>
        <v>0</v>
      </c>
      <c r="BL303" s="17" t="s">
        <v>205</v>
      </c>
      <c r="BM303" s="170" t="s">
        <v>559</v>
      </c>
    </row>
    <row r="304" spans="1:65" s="2" customFormat="1" ht="21.75" customHeight="1">
      <c r="A304" s="32"/>
      <c r="B304" s="157"/>
      <c r="C304" s="158">
        <v>99</v>
      </c>
      <c r="D304" s="158" t="s">
        <v>137</v>
      </c>
      <c r="E304" s="159" t="s">
        <v>560</v>
      </c>
      <c r="F304" s="160" t="s">
        <v>561</v>
      </c>
      <c r="G304" s="161" t="s">
        <v>195</v>
      </c>
      <c r="H304" s="162">
        <v>1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205</v>
      </c>
      <c r="AT304" s="170" t="s">
        <v>137</v>
      </c>
      <c r="AU304" s="170" t="s">
        <v>81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205</v>
      </c>
      <c r="BM304" s="170" t="s">
        <v>562</v>
      </c>
    </row>
    <row r="305" spans="1:65" s="2" customFormat="1" ht="21.75" customHeight="1">
      <c r="A305" s="32"/>
      <c r="B305" s="157"/>
      <c r="C305" s="158">
        <v>100</v>
      </c>
      <c r="D305" s="158" t="s">
        <v>137</v>
      </c>
      <c r="E305" s="159" t="s">
        <v>563</v>
      </c>
      <c r="F305" s="160" t="s">
        <v>564</v>
      </c>
      <c r="G305" s="161" t="s">
        <v>240</v>
      </c>
      <c r="H305" s="162">
        <v>2.5000000000000001E-2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205</v>
      </c>
      <c r="AT305" s="170" t="s">
        <v>137</v>
      </c>
      <c r="AU305" s="170" t="s">
        <v>81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81</v>
      </c>
      <c r="BK305" s="171">
        <f t="shared" si="49"/>
        <v>0</v>
      </c>
      <c r="BL305" s="17" t="s">
        <v>205</v>
      </c>
      <c r="BM305" s="170" t="s">
        <v>565</v>
      </c>
    </row>
    <row r="306" spans="1:65" s="2" customFormat="1" ht="21.75" customHeight="1">
      <c r="A306" s="32"/>
      <c r="B306" s="157"/>
      <c r="C306" s="158">
        <v>101</v>
      </c>
      <c r="D306" s="158" t="s">
        <v>137</v>
      </c>
      <c r="E306" s="159" t="s">
        <v>566</v>
      </c>
      <c r="F306" s="160" t="s">
        <v>567</v>
      </c>
      <c r="G306" s="161" t="s">
        <v>240</v>
      </c>
      <c r="H306" s="162">
        <v>2.5000000000000001E-2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205</v>
      </c>
      <c r="AT306" s="170" t="s">
        <v>137</v>
      </c>
      <c r="AU306" s="170" t="s">
        <v>81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81</v>
      </c>
      <c r="BK306" s="171">
        <f t="shared" si="49"/>
        <v>0</v>
      </c>
      <c r="BL306" s="17" t="s">
        <v>205</v>
      </c>
      <c r="BM306" s="170" t="s">
        <v>568</v>
      </c>
    </row>
    <row r="307" spans="1:65" s="12" customFormat="1" ht="22.9" customHeight="1">
      <c r="B307" s="144"/>
      <c r="D307" s="145" t="s">
        <v>75</v>
      </c>
      <c r="E307" s="155" t="s">
        <v>569</v>
      </c>
      <c r="F307" s="155" t="s">
        <v>570</v>
      </c>
      <c r="I307" s="147"/>
      <c r="J307" s="156">
        <f>BK307</f>
        <v>0</v>
      </c>
      <c r="L307" s="144"/>
      <c r="M307" s="149"/>
      <c r="N307" s="150"/>
      <c r="O307" s="150"/>
      <c r="P307" s="151">
        <f>SUM(P308:P312)</f>
        <v>0</v>
      </c>
      <c r="Q307" s="150"/>
      <c r="R307" s="151">
        <f>SUM(R308:R312)</f>
        <v>0.01</v>
      </c>
      <c r="S307" s="150"/>
      <c r="T307" s="152">
        <f>SUM(T308:T312)</f>
        <v>4.0000000000000001E-3</v>
      </c>
      <c r="AR307" s="145" t="s">
        <v>81</v>
      </c>
      <c r="AT307" s="153" t="s">
        <v>75</v>
      </c>
      <c r="AU307" s="153" t="s">
        <v>84</v>
      </c>
      <c r="AY307" s="145" t="s">
        <v>134</v>
      </c>
      <c r="BK307" s="154">
        <f>SUM(BK308:BK312)</f>
        <v>0</v>
      </c>
    </row>
    <row r="308" spans="1:65" s="2" customFormat="1" ht="16.5" customHeight="1">
      <c r="A308" s="32"/>
      <c r="B308" s="157"/>
      <c r="C308" s="158">
        <v>102</v>
      </c>
      <c r="D308" s="158" t="s">
        <v>137</v>
      </c>
      <c r="E308" s="159" t="s">
        <v>571</v>
      </c>
      <c r="F308" s="160" t="s">
        <v>572</v>
      </c>
      <c r="G308" s="161" t="s">
        <v>195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205</v>
      </c>
      <c r="AT308" s="170" t="s">
        <v>137</v>
      </c>
      <c r="AU308" s="170" t="s">
        <v>81</v>
      </c>
      <c r="AY308" s="17" t="s">
        <v>134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81</v>
      </c>
      <c r="BK308" s="171">
        <f>ROUND(I308*H308,2)</f>
        <v>0</v>
      </c>
      <c r="BL308" s="17" t="s">
        <v>205</v>
      </c>
      <c r="BM308" s="170" t="s">
        <v>573</v>
      </c>
    </row>
    <row r="309" spans="1:65" s="2" customFormat="1" ht="16.5" customHeight="1">
      <c r="A309" s="32"/>
      <c r="B309" s="157"/>
      <c r="C309" s="188">
        <v>103</v>
      </c>
      <c r="D309" s="188" t="s">
        <v>198</v>
      </c>
      <c r="E309" s="189" t="s">
        <v>574</v>
      </c>
      <c r="F309" s="190" t="s">
        <v>575</v>
      </c>
      <c r="G309" s="191" t="s">
        <v>195</v>
      </c>
      <c r="H309" s="192">
        <v>2</v>
      </c>
      <c r="I309" s="193"/>
      <c r="J309" s="194">
        <f>ROUND(I309*H309,2)</f>
        <v>0</v>
      </c>
      <c r="K309" s="195"/>
      <c r="L309" s="196"/>
      <c r="M309" s="197" t="s">
        <v>1</v>
      </c>
      <c r="N309" s="198" t="s">
        <v>42</v>
      </c>
      <c r="O309" s="58"/>
      <c r="P309" s="168">
        <f>O309*H309</f>
        <v>0</v>
      </c>
      <c r="Q309" s="168">
        <v>5.0000000000000001E-3</v>
      </c>
      <c r="R309" s="168">
        <f>Q309*H309</f>
        <v>0.01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297</v>
      </c>
      <c r="AT309" s="170" t="s">
        <v>198</v>
      </c>
      <c r="AU309" s="170" t="s">
        <v>81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81</v>
      </c>
      <c r="BK309" s="171">
        <f>ROUND(I309*H309,2)</f>
        <v>0</v>
      </c>
      <c r="BL309" s="17" t="s">
        <v>205</v>
      </c>
      <c r="BM309" s="170" t="s">
        <v>576</v>
      </c>
    </row>
    <row r="310" spans="1:65" s="2" customFormat="1" ht="21.75" customHeight="1">
      <c r="A310" s="32"/>
      <c r="B310" s="157"/>
      <c r="C310" s="158">
        <v>104</v>
      </c>
      <c r="D310" s="158" t="s">
        <v>137</v>
      </c>
      <c r="E310" s="159" t="s">
        <v>577</v>
      </c>
      <c r="F310" s="160" t="s">
        <v>578</v>
      </c>
      <c r="G310" s="161" t="s">
        <v>195</v>
      </c>
      <c r="H310" s="162">
        <v>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2E-3</v>
      </c>
      <c r="T310" s="169">
        <f>S310*H310</f>
        <v>4.0000000000000001E-3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205</v>
      </c>
      <c r="AT310" s="170" t="s">
        <v>137</v>
      </c>
      <c r="AU310" s="170" t="s">
        <v>81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81</v>
      </c>
      <c r="BK310" s="171">
        <f>ROUND(I310*H310,2)</f>
        <v>0</v>
      </c>
      <c r="BL310" s="17" t="s">
        <v>205</v>
      </c>
      <c r="BM310" s="170" t="s">
        <v>579</v>
      </c>
    </row>
    <row r="311" spans="1:65" s="2" customFormat="1" ht="21.75" customHeight="1">
      <c r="A311" s="32"/>
      <c r="B311" s="157"/>
      <c r="C311" s="158">
        <v>105</v>
      </c>
      <c r="D311" s="158" t="s">
        <v>137</v>
      </c>
      <c r="E311" s="159" t="s">
        <v>580</v>
      </c>
      <c r="F311" s="160" t="s">
        <v>581</v>
      </c>
      <c r="G311" s="161" t="s">
        <v>240</v>
      </c>
      <c r="H311" s="162">
        <v>0.01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205</v>
      </c>
      <c r="AT311" s="170" t="s">
        <v>137</v>
      </c>
      <c r="AU311" s="170" t="s">
        <v>81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81</v>
      </c>
      <c r="BK311" s="171">
        <f>ROUND(I311*H311,2)</f>
        <v>0</v>
      </c>
      <c r="BL311" s="17" t="s">
        <v>205</v>
      </c>
      <c r="BM311" s="170" t="s">
        <v>582</v>
      </c>
    </row>
    <row r="312" spans="1:65" s="2" customFormat="1" ht="21.75" customHeight="1">
      <c r="A312" s="32"/>
      <c r="B312" s="157"/>
      <c r="C312" s="158">
        <v>106</v>
      </c>
      <c r="D312" s="158" t="s">
        <v>137</v>
      </c>
      <c r="E312" s="159" t="s">
        <v>583</v>
      </c>
      <c r="F312" s="160" t="s">
        <v>584</v>
      </c>
      <c r="G312" s="161" t="s">
        <v>240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205</v>
      </c>
      <c r="AT312" s="170" t="s">
        <v>137</v>
      </c>
      <c r="AU312" s="170" t="s">
        <v>81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81</v>
      </c>
      <c r="BK312" s="171">
        <f>ROUND(I312*H312,2)</f>
        <v>0</v>
      </c>
      <c r="BL312" s="17" t="s">
        <v>205</v>
      </c>
      <c r="BM312" s="170" t="s">
        <v>585</v>
      </c>
    </row>
    <row r="313" spans="1:65" s="12" customFormat="1" ht="22.9" customHeight="1">
      <c r="B313" s="144"/>
      <c r="D313" s="145" t="s">
        <v>75</v>
      </c>
      <c r="E313" s="155" t="s">
        <v>586</v>
      </c>
      <c r="F313" s="155" t="s">
        <v>587</v>
      </c>
      <c r="I313" s="147"/>
      <c r="J313" s="156">
        <f>BK313</f>
        <v>0</v>
      </c>
      <c r="L313" s="144"/>
      <c r="M313" s="149"/>
      <c r="N313" s="150"/>
      <c r="O313" s="150"/>
      <c r="P313" s="151">
        <f>SUM(P314:P334)</f>
        <v>0</v>
      </c>
      <c r="Q313" s="150"/>
      <c r="R313" s="151">
        <f>SUM(R314:R334)</f>
        <v>0.30882541000000002</v>
      </c>
      <c r="S313" s="150"/>
      <c r="T313" s="152">
        <f>SUM(T314:T334)</f>
        <v>0</v>
      </c>
      <c r="AR313" s="145" t="s">
        <v>81</v>
      </c>
      <c r="AT313" s="153" t="s">
        <v>75</v>
      </c>
      <c r="AU313" s="153" t="s">
        <v>84</v>
      </c>
      <c r="AY313" s="145" t="s">
        <v>134</v>
      </c>
      <c r="BK313" s="154">
        <f>SUM(BK314:BK334)</f>
        <v>0</v>
      </c>
    </row>
    <row r="314" spans="1:65" s="2" customFormat="1" ht="21.75" customHeight="1">
      <c r="A314" s="32"/>
      <c r="B314" s="157"/>
      <c r="C314" s="158">
        <v>107</v>
      </c>
      <c r="D314" s="158" t="s">
        <v>137</v>
      </c>
      <c r="E314" s="159" t="s">
        <v>588</v>
      </c>
      <c r="F314" s="160" t="s">
        <v>589</v>
      </c>
      <c r="G314" s="161" t="s">
        <v>140</v>
      </c>
      <c r="H314" s="162">
        <v>11.531000000000001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2.5409999999999999E-2</v>
      </c>
      <c r="R314" s="168">
        <f>Q314*H314</f>
        <v>0.29300271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205</v>
      </c>
      <c r="AT314" s="170" t="s">
        <v>137</v>
      </c>
      <c r="AU314" s="170" t="s">
        <v>81</v>
      </c>
      <c r="AY314" s="17" t="s">
        <v>134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81</v>
      </c>
      <c r="BK314" s="171">
        <f>ROUND(I314*H314,2)</f>
        <v>0</v>
      </c>
      <c r="BL314" s="17" t="s">
        <v>205</v>
      </c>
      <c r="BM314" s="170" t="s">
        <v>590</v>
      </c>
    </row>
    <row r="315" spans="1:65" s="13" customFormat="1">
      <c r="B315" s="172"/>
      <c r="D315" s="173" t="s">
        <v>143</v>
      </c>
      <c r="E315" s="174" t="s">
        <v>1</v>
      </c>
      <c r="F315" s="175" t="s">
        <v>591</v>
      </c>
      <c r="H315" s="176">
        <v>2.6909999999999998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143</v>
      </c>
      <c r="AU315" s="174" t="s">
        <v>81</v>
      </c>
      <c r="AV315" s="13" t="s">
        <v>81</v>
      </c>
      <c r="AW315" s="13" t="s">
        <v>33</v>
      </c>
      <c r="AX315" s="13" t="s">
        <v>76</v>
      </c>
      <c r="AY315" s="174" t="s">
        <v>134</v>
      </c>
    </row>
    <row r="316" spans="1:65" s="13" customFormat="1">
      <c r="B316" s="172"/>
      <c r="D316" s="173" t="s">
        <v>143</v>
      </c>
      <c r="E316" s="174" t="s">
        <v>1</v>
      </c>
      <c r="F316" s="175" t="s">
        <v>592</v>
      </c>
      <c r="H316" s="176">
        <v>2.431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143</v>
      </c>
      <c r="AU316" s="174" t="s">
        <v>81</v>
      </c>
      <c r="AV316" s="13" t="s">
        <v>81</v>
      </c>
      <c r="AW316" s="13" t="s">
        <v>33</v>
      </c>
      <c r="AX316" s="13" t="s">
        <v>76</v>
      </c>
      <c r="AY316" s="174" t="s">
        <v>134</v>
      </c>
    </row>
    <row r="317" spans="1:65" s="13" customFormat="1">
      <c r="B317" s="172"/>
      <c r="D317" s="173" t="s">
        <v>143</v>
      </c>
      <c r="E317" s="174" t="s">
        <v>1</v>
      </c>
      <c r="F317" s="175" t="s">
        <v>593</v>
      </c>
      <c r="H317" s="176">
        <v>6.4089999999999998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143</v>
      </c>
      <c r="AU317" s="174" t="s">
        <v>81</v>
      </c>
      <c r="AV317" s="13" t="s">
        <v>81</v>
      </c>
      <c r="AW317" s="13" t="s">
        <v>33</v>
      </c>
      <c r="AX317" s="13" t="s">
        <v>76</v>
      </c>
      <c r="AY317" s="174" t="s">
        <v>134</v>
      </c>
    </row>
    <row r="318" spans="1:65" s="15" customFormat="1">
      <c r="B318" s="199"/>
      <c r="D318" s="173" t="s">
        <v>143</v>
      </c>
      <c r="E318" s="200" t="s">
        <v>1</v>
      </c>
      <c r="F318" s="201" t="s">
        <v>212</v>
      </c>
      <c r="H318" s="202">
        <v>11.531000000000001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143</v>
      </c>
      <c r="AU318" s="200" t="s">
        <v>81</v>
      </c>
      <c r="AV318" s="15" t="s">
        <v>141</v>
      </c>
      <c r="AW318" s="15" t="s">
        <v>33</v>
      </c>
      <c r="AX318" s="15" t="s">
        <v>84</v>
      </c>
      <c r="AY318" s="200" t="s">
        <v>134</v>
      </c>
    </row>
    <row r="319" spans="1:65" s="2" customFormat="1" ht="21.75" customHeight="1">
      <c r="A319" s="32"/>
      <c r="B319" s="157"/>
      <c r="C319" s="158">
        <v>108</v>
      </c>
      <c r="D319" s="158" t="s">
        <v>137</v>
      </c>
      <c r="E319" s="159" t="s">
        <v>594</v>
      </c>
      <c r="F319" s="160" t="s">
        <v>595</v>
      </c>
      <c r="G319" s="161" t="s">
        <v>308</v>
      </c>
      <c r="H319" s="162">
        <v>27.84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1.1136000000000002E-3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205</v>
      </c>
      <c r="AT319" s="170" t="s">
        <v>137</v>
      </c>
      <c r="AU319" s="170" t="s">
        <v>81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81</v>
      </c>
      <c r="BK319" s="171">
        <f>ROUND(I319*H319,2)</f>
        <v>0</v>
      </c>
      <c r="BL319" s="17" t="s">
        <v>205</v>
      </c>
      <c r="BM319" s="170" t="s">
        <v>596</v>
      </c>
    </row>
    <row r="320" spans="1:65" s="13" customFormat="1">
      <c r="B320" s="172"/>
      <c r="D320" s="173" t="s">
        <v>143</v>
      </c>
      <c r="E320" s="174" t="s">
        <v>1</v>
      </c>
      <c r="F320" s="175" t="s">
        <v>597</v>
      </c>
      <c r="H320" s="176">
        <v>3.77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143</v>
      </c>
      <c r="AU320" s="174" t="s">
        <v>81</v>
      </c>
      <c r="AV320" s="13" t="s">
        <v>81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143</v>
      </c>
      <c r="E321" s="174" t="s">
        <v>1</v>
      </c>
      <c r="F321" s="175" t="s">
        <v>598</v>
      </c>
      <c r="H321" s="176">
        <v>8.4700000000000006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143</v>
      </c>
      <c r="AU321" s="174" t="s">
        <v>81</v>
      </c>
      <c r="AV321" s="13" t="s">
        <v>81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143</v>
      </c>
      <c r="E322" s="174" t="s">
        <v>1</v>
      </c>
      <c r="F322" s="175" t="s">
        <v>599</v>
      </c>
      <c r="H322" s="176">
        <v>15.6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143</v>
      </c>
      <c r="AU322" s="174" t="s">
        <v>81</v>
      </c>
      <c r="AV322" s="13" t="s">
        <v>81</v>
      </c>
      <c r="AW322" s="13" t="s">
        <v>33</v>
      </c>
      <c r="AX322" s="13" t="s">
        <v>76</v>
      </c>
      <c r="AY322" s="174" t="s">
        <v>134</v>
      </c>
    </row>
    <row r="323" spans="1:65" s="15" customFormat="1">
      <c r="B323" s="199"/>
      <c r="D323" s="173" t="s">
        <v>143</v>
      </c>
      <c r="E323" s="200" t="s">
        <v>1</v>
      </c>
      <c r="F323" s="201" t="s">
        <v>212</v>
      </c>
      <c r="H323" s="202">
        <v>27.84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143</v>
      </c>
      <c r="AU323" s="200" t="s">
        <v>81</v>
      </c>
      <c r="AV323" s="15" t="s">
        <v>141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>
      <c r="A324" s="32"/>
      <c r="B324" s="157"/>
      <c r="C324" s="158">
        <v>109</v>
      </c>
      <c r="D324" s="158" t="s">
        <v>137</v>
      </c>
      <c r="E324" s="159" t="s">
        <v>600</v>
      </c>
      <c r="F324" s="160" t="s">
        <v>601</v>
      </c>
      <c r="G324" s="161" t="s">
        <v>308</v>
      </c>
      <c r="H324" s="162">
        <v>13.5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2.0249999999999999E-3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205</v>
      </c>
      <c r="AT324" s="170" t="s">
        <v>137</v>
      </c>
      <c r="AU324" s="170" t="s">
        <v>81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81</v>
      </c>
      <c r="BK324" s="171">
        <f>ROUND(I324*H324,2)</f>
        <v>0</v>
      </c>
      <c r="BL324" s="17" t="s">
        <v>205</v>
      </c>
      <c r="BM324" s="170" t="s">
        <v>602</v>
      </c>
    </row>
    <row r="325" spans="1:65" s="13" customFormat="1">
      <c r="B325" s="172"/>
      <c r="D325" s="173" t="s">
        <v>143</v>
      </c>
      <c r="E325" s="174" t="s">
        <v>1</v>
      </c>
      <c r="F325" s="175" t="s">
        <v>603</v>
      </c>
      <c r="H325" s="176">
        <v>13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143</v>
      </c>
      <c r="AU325" s="174" t="s">
        <v>81</v>
      </c>
      <c r="AV325" s="13" t="s">
        <v>81</v>
      </c>
      <c r="AW325" s="13" t="s">
        <v>33</v>
      </c>
      <c r="AX325" s="13" t="s">
        <v>76</v>
      </c>
      <c r="AY325" s="174" t="s">
        <v>134</v>
      </c>
    </row>
    <row r="326" spans="1:65" s="13" customFormat="1">
      <c r="B326" s="172"/>
      <c r="D326" s="173" t="s">
        <v>143</v>
      </c>
      <c r="E326" s="174" t="s">
        <v>1</v>
      </c>
      <c r="F326" s="175" t="s">
        <v>604</v>
      </c>
      <c r="H326" s="176">
        <v>0.5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143</v>
      </c>
      <c r="AU326" s="174" t="s">
        <v>81</v>
      </c>
      <c r="AV326" s="13" t="s">
        <v>81</v>
      </c>
      <c r="AW326" s="13" t="s">
        <v>33</v>
      </c>
      <c r="AX326" s="13" t="s">
        <v>76</v>
      </c>
      <c r="AY326" s="174" t="s">
        <v>134</v>
      </c>
    </row>
    <row r="327" spans="1:65" s="15" customFormat="1">
      <c r="B327" s="199"/>
      <c r="D327" s="173" t="s">
        <v>143</v>
      </c>
      <c r="E327" s="200" t="s">
        <v>1</v>
      </c>
      <c r="F327" s="201" t="s">
        <v>212</v>
      </c>
      <c r="H327" s="202">
        <v>13.5</v>
      </c>
      <c r="I327" s="203"/>
      <c r="L327" s="199"/>
      <c r="M327" s="204"/>
      <c r="N327" s="205"/>
      <c r="O327" s="205"/>
      <c r="P327" s="205"/>
      <c r="Q327" s="205"/>
      <c r="R327" s="205"/>
      <c r="S327" s="205"/>
      <c r="T327" s="206"/>
      <c r="AT327" s="200" t="s">
        <v>143</v>
      </c>
      <c r="AU327" s="200" t="s">
        <v>81</v>
      </c>
      <c r="AV327" s="15" t="s">
        <v>141</v>
      </c>
      <c r="AW327" s="15" t="s">
        <v>33</v>
      </c>
      <c r="AX327" s="15" t="s">
        <v>84</v>
      </c>
      <c r="AY327" s="200" t="s">
        <v>134</v>
      </c>
    </row>
    <row r="328" spans="1:65" s="2" customFormat="1" ht="16.5" customHeight="1">
      <c r="A328" s="32"/>
      <c r="B328" s="157"/>
      <c r="C328" s="158">
        <v>110</v>
      </c>
      <c r="D328" s="158" t="s">
        <v>137</v>
      </c>
      <c r="E328" s="159" t="s">
        <v>605</v>
      </c>
      <c r="F328" s="160" t="s">
        <v>606</v>
      </c>
      <c r="G328" s="161" t="s">
        <v>140</v>
      </c>
      <c r="H328" s="162">
        <v>11.531000000000001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0</v>
      </c>
      <c r="R328" s="168">
        <f>Q328*H328</f>
        <v>0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205</v>
      </c>
      <c r="AT328" s="170" t="s">
        <v>137</v>
      </c>
      <c r="AU328" s="170" t="s">
        <v>81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81</v>
      </c>
      <c r="BK328" s="171">
        <f>ROUND(I328*H328,2)</f>
        <v>0</v>
      </c>
      <c r="BL328" s="17" t="s">
        <v>205</v>
      </c>
      <c r="BM328" s="170" t="s">
        <v>607</v>
      </c>
    </row>
    <row r="329" spans="1:65" s="2" customFormat="1" ht="21.75" customHeight="1">
      <c r="A329" s="32"/>
      <c r="B329" s="157"/>
      <c r="C329" s="158">
        <v>111</v>
      </c>
      <c r="D329" s="158" t="s">
        <v>137</v>
      </c>
      <c r="E329" s="159" t="s">
        <v>608</v>
      </c>
      <c r="F329" s="160" t="s">
        <v>609</v>
      </c>
      <c r="G329" s="161" t="s">
        <v>140</v>
      </c>
      <c r="H329" s="162">
        <v>11.531000000000001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6.9999999999999999E-4</v>
      </c>
      <c r="R329" s="168">
        <f>Q329*H329</f>
        <v>8.0717000000000011E-3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205</v>
      </c>
      <c r="AT329" s="170" t="s">
        <v>137</v>
      </c>
      <c r="AU329" s="170" t="s">
        <v>81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81</v>
      </c>
      <c r="BK329" s="171">
        <f>ROUND(I329*H329,2)</f>
        <v>0</v>
      </c>
      <c r="BL329" s="17" t="s">
        <v>205</v>
      </c>
      <c r="BM329" s="170" t="s">
        <v>610</v>
      </c>
    </row>
    <row r="330" spans="1:65" s="2" customFormat="1" ht="16.5" customHeight="1">
      <c r="A330" s="32"/>
      <c r="B330" s="157"/>
      <c r="C330" s="158">
        <v>112</v>
      </c>
      <c r="D330" s="158" t="s">
        <v>137</v>
      </c>
      <c r="E330" s="159" t="s">
        <v>611</v>
      </c>
      <c r="F330" s="160" t="s">
        <v>612</v>
      </c>
      <c r="G330" s="161" t="s">
        <v>140</v>
      </c>
      <c r="H330" s="162">
        <v>23.062000000000001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2.0000000000000001E-4</v>
      </c>
      <c r="R330" s="168">
        <f>Q330*H330</f>
        <v>4.6124000000000009E-3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205</v>
      </c>
      <c r="AT330" s="170" t="s">
        <v>137</v>
      </c>
      <c r="AU330" s="170" t="s">
        <v>81</v>
      </c>
      <c r="AY330" s="17" t="s">
        <v>134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81</v>
      </c>
      <c r="BK330" s="171">
        <f>ROUND(I330*H330,2)</f>
        <v>0</v>
      </c>
      <c r="BL330" s="17" t="s">
        <v>205</v>
      </c>
      <c r="BM330" s="170" t="s">
        <v>613</v>
      </c>
    </row>
    <row r="331" spans="1:65" s="13" customFormat="1">
      <c r="B331" s="172"/>
      <c r="D331" s="173" t="s">
        <v>143</v>
      </c>
      <c r="E331" s="174" t="s">
        <v>1</v>
      </c>
      <c r="F331" s="175" t="s">
        <v>614</v>
      </c>
      <c r="H331" s="176">
        <v>23.062000000000001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143</v>
      </c>
      <c r="AU331" s="174" t="s">
        <v>81</v>
      </c>
      <c r="AV331" s="13" t="s">
        <v>81</v>
      </c>
      <c r="AW331" s="13" t="s">
        <v>33</v>
      </c>
      <c r="AX331" s="13" t="s">
        <v>76</v>
      </c>
      <c r="AY331" s="174" t="s">
        <v>134</v>
      </c>
    </row>
    <row r="332" spans="1:65" s="15" customFormat="1">
      <c r="B332" s="199"/>
      <c r="D332" s="173" t="s">
        <v>143</v>
      </c>
      <c r="E332" s="200" t="s">
        <v>1</v>
      </c>
      <c r="F332" s="201" t="s">
        <v>212</v>
      </c>
      <c r="H332" s="202">
        <v>23.062000000000001</v>
      </c>
      <c r="I332" s="203"/>
      <c r="L332" s="199"/>
      <c r="M332" s="204"/>
      <c r="N332" s="205"/>
      <c r="O332" s="205"/>
      <c r="P332" s="205"/>
      <c r="Q332" s="205"/>
      <c r="R332" s="205"/>
      <c r="S332" s="205"/>
      <c r="T332" s="206"/>
      <c r="AT332" s="200" t="s">
        <v>143</v>
      </c>
      <c r="AU332" s="200" t="s">
        <v>81</v>
      </c>
      <c r="AV332" s="15" t="s">
        <v>141</v>
      </c>
      <c r="AW332" s="15" t="s">
        <v>33</v>
      </c>
      <c r="AX332" s="15" t="s">
        <v>84</v>
      </c>
      <c r="AY332" s="200" t="s">
        <v>134</v>
      </c>
    </row>
    <row r="333" spans="1:65" s="2" customFormat="1" ht="21.75" customHeight="1">
      <c r="A333" s="32"/>
      <c r="B333" s="157"/>
      <c r="C333" s="158">
        <v>113</v>
      </c>
      <c r="D333" s="158" t="s">
        <v>137</v>
      </c>
      <c r="E333" s="159" t="s">
        <v>615</v>
      </c>
      <c r="F333" s="160" t="s">
        <v>616</v>
      </c>
      <c r="G333" s="161" t="s">
        <v>240</v>
      </c>
      <c r="H333" s="162">
        <v>0.309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205</v>
      </c>
      <c r="AT333" s="170" t="s">
        <v>137</v>
      </c>
      <c r="AU333" s="170" t="s">
        <v>81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81</v>
      </c>
      <c r="BK333" s="171">
        <f>ROUND(I333*H333,2)</f>
        <v>0</v>
      </c>
      <c r="BL333" s="17" t="s">
        <v>205</v>
      </c>
      <c r="BM333" s="170" t="s">
        <v>617</v>
      </c>
    </row>
    <row r="334" spans="1:65" s="2" customFormat="1" ht="21.75" customHeight="1">
      <c r="A334" s="32"/>
      <c r="B334" s="157"/>
      <c r="C334" s="158">
        <v>114</v>
      </c>
      <c r="D334" s="158" t="s">
        <v>137</v>
      </c>
      <c r="E334" s="159" t="s">
        <v>618</v>
      </c>
      <c r="F334" s="160" t="s">
        <v>619</v>
      </c>
      <c r="G334" s="161" t="s">
        <v>240</v>
      </c>
      <c r="H334" s="162">
        <v>0.309</v>
      </c>
      <c r="I334" s="163"/>
      <c r="J334" s="164">
        <f>ROUND(I334*H334,2)</f>
        <v>0</v>
      </c>
      <c r="K334" s="165"/>
      <c r="L334" s="33"/>
      <c r="M334" s="166" t="s">
        <v>1</v>
      </c>
      <c r="N334" s="167" t="s">
        <v>42</v>
      </c>
      <c r="O334" s="58"/>
      <c r="P334" s="168">
        <f>O334*H334</f>
        <v>0</v>
      </c>
      <c r="Q334" s="168">
        <v>0</v>
      </c>
      <c r="R334" s="168">
        <f>Q334*H334</f>
        <v>0</v>
      </c>
      <c r="S334" s="168">
        <v>0</v>
      </c>
      <c r="T334" s="16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205</v>
      </c>
      <c r="AT334" s="170" t="s">
        <v>137</v>
      </c>
      <c r="AU334" s="170" t="s">
        <v>81</v>
      </c>
      <c r="AY334" s="17" t="s">
        <v>134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7" t="s">
        <v>81</v>
      </c>
      <c r="BK334" s="171">
        <f>ROUND(I334*H334,2)</f>
        <v>0</v>
      </c>
      <c r="BL334" s="17" t="s">
        <v>205</v>
      </c>
      <c r="BM334" s="170" t="s">
        <v>620</v>
      </c>
    </row>
    <row r="335" spans="1:65" s="12" customFormat="1" ht="22.9" customHeight="1">
      <c r="B335" s="144"/>
      <c r="D335" s="145" t="s">
        <v>75</v>
      </c>
      <c r="E335" s="155" t="s">
        <v>621</v>
      </c>
      <c r="F335" s="155" t="s">
        <v>622</v>
      </c>
      <c r="I335" s="147"/>
      <c r="J335" s="156">
        <f>BK335</f>
        <v>0</v>
      </c>
      <c r="L335" s="144"/>
      <c r="M335" s="149"/>
      <c r="N335" s="150"/>
      <c r="O335" s="150"/>
      <c r="P335" s="151">
        <f>SUM(P336:P351)</f>
        <v>0</v>
      </c>
      <c r="Q335" s="150"/>
      <c r="R335" s="151">
        <f>SUM(R336:R351)</f>
        <v>3.6999999999999998E-2</v>
      </c>
      <c r="S335" s="150"/>
      <c r="T335" s="152">
        <f>SUM(T336:T351)</f>
        <v>0.10244539999999999</v>
      </c>
      <c r="AR335" s="145" t="s">
        <v>81</v>
      </c>
      <c r="AT335" s="153" t="s">
        <v>75</v>
      </c>
      <c r="AU335" s="153" t="s">
        <v>84</v>
      </c>
      <c r="AY335" s="145" t="s">
        <v>134</v>
      </c>
      <c r="BK335" s="154">
        <f>SUM(BK336:BK351)</f>
        <v>0</v>
      </c>
    </row>
    <row r="336" spans="1:65" s="2" customFormat="1" ht="21.75" customHeight="1">
      <c r="A336" s="32"/>
      <c r="B336" s="157"/>
      <c r="C336" s="158">
        <v>115</v>
      </c>
      <c r="D336" s="158" t="s">
        <v>137</v>
      </c>
      <c r="E336" s="159" t="s">
        <v>623</v>
      </c>
      <c r="F336" s="160" t="s">
        <v>624</v>
      </c>
      <c r="G336" s="161" t="s">
        <v>140</v>
      </c>
      <c r="H336" s="162">
        <v>4.1559999999999997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0</v>
      </c>
      <c r="R336" s="168">
        <f>Q336*H336</f>
        <v>0</v>
      </c>
      <c r="S336" s="168">
        <v>2.4649999999999998E-2</v>
      </c>
      <c r="T336" s="169">
        <f>S336*H336</f>
        <v>0.10244539999999999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205</v>
      </c>
      <c r="AT336" s="170" t="s">
        <v>137</v>
      </c>
      <c r="AU336" s="170" t="s">
        <v>81</v>
      </c>
      <c r="AY336" s="17" t="s">
        <v>134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81</v>
      </c>
      <c r="BK336" s="171">
        <f>ROUND(I336*H336,2)</f>
        <v>0</v>
      </c>
      <c r="BL336" s="17" t="s">
        <v>205</v>
      </c>
      <c r="BM336" s="170" t="s">
        <v>625</v>
      </c>
    </row>
    <row r="337" spans="1:65" s="14" customFormat="1">
      <c r="B337" s="181"/>
      <c r="D337" s="173" t="s">
        <v>143</v>
      </c>
      <c r="E337" s="182" t="s">
        <v>1</v>
      </c>
      <c r="F337" s="183" t="s">
        <v>626</v>
      </c>
      <c r="H337" s="182" t="s">
        <v>1</v>
      </c>
      <c r="I337" s="184"/>
      <c r="L337" s="181"/>
      <c r="M337" s="185"/>
      <c r="N337" s="186"/>
      <c r="O337" s="186"/>
      <c r="P337" s="186"/>
      <c r="Q337" s="186"/>
      <c r="R337" s="186"/>
      <c r="S337" s="186"/>
      <c r="T337" s="187"/>
      <c r="AT337" s="182" t="s">
        <v>143</v>
      </c>
      <c r="AU337" s="182" t="s">
        <v>81</v>
      </c>
      <c r="AV337" s="14" t="s">
        <v>84</v>
      </c>
      <c r="AW337" s="14" t="s">
        <v>33</v>
      </c>
      <c r="AX337" s="14" t="s">
        <v>76</v>
      </c>
      <c r="AY337" s="182" t="s">
        <v>134</v>
      </c>
    </row>
    <row r="338" spans="1:65" s="13" customFormat="1">
      <c r="B338" s="172"/>
      <c r="D338" s="173" t="s">
        <v>143</v>
      </c>
      <c r="E338" s="174" t="s">
        <v>1</v>
      </c>
      <c r="F338" s="175" t="s">
        <v>627</v>
      </c>
      <c r="H338" s="176">
        <v>0.99199999999999999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143</v>
      </c>
      <c r="AU338" s="174" t="s">
        <v>81</v>
      </c>
      <c r="AV338" s="13" t="s">
        <v>81</v>
      </c>
      <c r="AW338" s="13" t="s">
        <v>33</v>
      </c>
      <c r="AX338" s="13" t="s">
        <v>76</v>
      </c>
      <c r="AY338" s="174" t="s">
        <v>134</v>
      </c>
    </row>
    <row r="339" spans="1:65" s="13" customFormat="1">
      <c r="B339" s="172"/>
      <c r="D339" s="173" t="s">
        <v>143</v>
      </c>
      <c r="E339" s="174" t="s">
        <v>1</v>
      </c>
      <c r="F339" s="175" t="s">
        <v>628</v>
      </c>
      <c r="H339" s="176">
        <v>3.1640000000000001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143</v>
      </c>
      <c r="AU339" s="174" t="s">
        <v>81</v>
      </c>
      <c r="AV339" s="13" t="s">
        <v>81</v>
      </c>
      <c r="AW339" s="13" t="s">
        <v>33</v>
      </c>
      <c r="AX339" s="13" t="s">
        <v>76</v>
      </c>
      <c r="AY339" s="174" t="s">
        <v>134</v>
      </c>
    </row>
    <row r="340" spans="1:65" s="15" customFormat="1">
      <c r="B340" s="199"/>
      <c r="D340" s="173" t="s">
        <v>143</v>
      </c>
      <c r="E340" s="200" t="s">
        <v>1</v>
      </c>
      <c r="F340" s="201" t="s">
        <v>212</v>
      </c>
      <c r="H340" s="202">
        <v>4.1559999999999997</v>
      </c>
      <c r="I340" s="203"/>
      <c r="L340" s="199"/>
      <c r="M340" s="204"/>
      <c r="N340" s="205"/>
      <c r="O340" s="205"/>
      <c r="P340" s="205"/>
      <c r="Q340" s="205"/>
      <c r="R340" s="205"/>
      <c r="S340" s="205"/>
      <c r="T340" s="206"/>
      <c r="AT340" s="200" t="s">
        <v>143</v>
      </c>
      <c r="AU340" s="200" t="s">
        <v>81</v>
      </c>
      <c r="AV340" s="15" t="s">
        <v>141</v>
      </c>
      <c r="AW340" s="15" t="s">
        <v>33</v>
      </c>
      <c r="AX340" s="15" t="s">
        <v>84</v>
      </c>
      <c r="AY340" s="200" t="s">
        <v>134</v>
      </c>
    </row>
    <row r="341" spans="1:65" s="2" customFormat="1" ht="21.75" customHeight="1">
      <c r="A341" s="32"/>
      <c r="B341" s="157"/>
      <c r="C341" s="158">
        <v>116</v>
      </c>
      <c r="D341" s="158" t="s">
        <v>137</v>
      </c>
      <c r="E341" s="159" t="s">
        <v>629</v>
      </c>
      <c r="F341" s="160" t="s">
        <v>630</v>
      </c>
      <c r="G341" s="161" t="s">
        <v>195</v>
      </c>
      <c r="H341" s="162">
        <v>2</v>
      </c>
      <c r="I341" s="163"/>
      <c r="J341" s="164">
        <f t="shared" ref="J341:J351" si="50"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ref="P341:P351" si="51">O341*H341</f>
        <v>0</v>
      </c>
      <c r="Q341" s="168">
        <v>0</v>
      </c>
      <c r="R341" s="168">
        <f t="shared" ref="R341:R351" si="52">Q341*H341</f>
        <v>0</v>
      </c>
      <c r="S341" s="168">
        <v>0</v>
      </c>
      <c r="T341" s="169">
        <f t="shared" ref="T341:T351" si="53"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205</v>
      </c>
      <c r="AT341" s="170" t="s">
        <v>137</v>
      </c>
      <c r="AU341" s="170" t="s">
        <v>81</v>
      </c>
      <c r="AY341" s="17" t="s">
        <v>134</v>
      </c>
      <c r="BE341" s="171">
        <f t="shared" ref="BE341:BE351" si="54">IF(N341="základní",J341,0)</f>
        <v>0</v>
      </c>
      <c r="BF341" s="171">
        <f t="shared" ref="BF341:BF351" si="55">IF(N341="snížená",J341,0)</f>
        <v>0</v>
      </c>
      <c r="BG341" s="171">
        <f t="shared" ref="BG341:BG351" si="56">IF(N341="zákl. přenesená",J341,0)</f>
        <v>0</v>
      </c>
      <c r="BH341" s="171">
        <f t="shared" ref="BH341:BH351" si="57">IF(N341="sníž. přenesená",J341,0)</f>
        <v>0</v>
      </c>
      <c r="BI341" s="171">
        <f t="shared" ref="BI341:BI351" si="58">IF(N341="nulová",J341,0)</f>
        <v>0</v>
      </c>
      <c r="BJ341" s="17" t="s">
        <v>81</v>
      </c>
      <c r="BK341" s="171">
        <f t="shared" ref="BK341:BK351" si="59">ROUND(I341*H341,2)</f>
        <v>0</v>
      </c>
      <c r="BL341" s="17" t="s">
        <v>205</v>
      </c>
      <c r="BM341" s="170" t="s">
        <v>631</v>
      </c>
    </row>
    <row r="342" spans="1:65" s="2" customFormat="1" ht="16.5" customHeight="1">
      <c r="A342" s="32"/>
      <c r="B342" s="157"/>
      <c r="C342" s="188">
        <v>117</v>
      </c>
      <c r="D342" s="188" t="s">
        <v>198</v>
      </c>
      <c r="E342" s="189" t="s">
        <v>632</v>
      </c>
      <c r="F342" s="190" t="s">
        <v>633</v>
      </c>
      <c r="G342" s="191" t="s">
        <v>195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1.55E-2</v>
      </c>
      <c r="R342" s="168">
        <f t="shared" si="52"/>
        <v>3.1E-2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297</v>
      </c>
      <c r="AT342" s="170" t="s">
        <v>198</v>
      </c>
      <c r="AU342" s="170" t="s">
        <v>81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81</v>
      </c>
      <c r="BK342" s="171">
        <f t="shared" si="59"/>
        <v>0</v>
      </c>
      <c r="BL342" s="17" t="s">
        <v>205</v>
      </c>
      <c r="BM342" s="170" t="s">
        <v>634</v>
      </c>
    </row>
    <row r="343" spans="1:65" s="2" customFormat="1" ht="21.75" customHeight="1">
      <c r="A343" s="32"/>
      <c r="B343" s="157"/>
      <c r="C343" s="188">
        <v>118</v>
      </c>
      <c r="D343" s="188" t="s">
        <v>198</v>
      </c>
      <c r="E343" s="189" t="s">
        <v>635</v>
      </c>
      <c r="F343" s="190" t="s">
        <v>636</v>
      </c>
      <c r="G343" s="191" t="s">
        <v>195</v>
      </c>
      <c r="H343" s="192">
        <v>2</v>
      </c>
      <c r="I343" s="193"/>
      <c r="J343" s="194">
        <f t="shared" si="50"/>
        <v>0</v>
      </c>
      <c r="K343" s="195"/>
      <c r="L343" s="196"/>
      <c r="M343" s="197" t="s">
        <v>1</v>
      </c>
      <c r="N343" s="198" t="s">
        <v>42</v>
      </c>
      <c r="O343" s="58"/>
      <c r="P343" s="168">
        <f t="shared" si="51"/>
        <v>0</v>
      </c>
      <c r="Q343" s="168">
        <v>1.1999999999999999E-3</v>
      </c>
      <c r="R343" s="168">
        <f t="shared" si="52"/>
        <v>2.3999999999999998E-3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297</v>
      </c>
      <c r="AT343" s="170" t="s">
        <v>198</v>
      </c>
      <c r="AU343" s="170" t="s">
        <v>81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81</v>
      </c>
      <c r="BK343" s="171">
        <f t="shared" si="59"/>
        <v>0</v>
      </c>
      <c r="BL343" s="17" t="s">
        <v>205</v>
      </c>
      <c r="BM343" s="170" t="s">
        <v>637</v>
      </c>
    </row>
    <row r="344" spans="1:65" s="2" customFormat="1" ht="16.5" customHeight="1">
      <c r="A344" s="32"/>
      <c r="B344" s="157"/>
      <c r="C344" s="158">
        <v>119</v>
      </c>
      <c r="D344" s="158" t="s">
        <v>137</v>
      </c>
      <c r="E344" s="159" t="s">
        <v>638</v>
      </c>
      <c r="F344" s="160" t="s">
        <v>639</v>
      </c>
      <c r="G344" s="161" t="s">
        <v>195</v>
      </c>
      <c r="H344" s="162">
        <v>2</v>
      </c>
      <c r="I344" s="163"/>
      <c r="J344" s="164">
        <f t="shared" si="50"/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si="51"/>
        <v>0</v>
      </c>
      <c r="Q344" s="168">
        <v>0</v>
      </c>
      <c r="R344" s="168">
        <f t="shared" si="52"/>
        <v>0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205</v>
      </c>
      <c r="AT344" s="170" t="s">
        <v>137</v>
      </c>
      <c r="AU344" s="170" t="s">
        <v>81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81</v>
      </c>
      <c r="BK344" s="171">
        <f t="shared" si="59"/>
        <v>0</v>
      </c>
      <c r="BL344" s="17" t="s">
        <v>205</v>
      </c>
      <c r="BM344" s="170" t="s">
        <v>640</v>
      </c>
    </row>
    <row r="345" spans="1:65" s="2" customFormat="1" ht="16.5" customHeight="1">
      <c r="A345" s="32"/>
      <c r="B345" s="157"/>
      <c r="C345" s="188">
        <v>120</v>
      </c>
      <c r="D345" s="188" t="s">
        <v>198</v>
      </c>
      <c r="E345" s="189" t="s">
        <v>641</v>
      </c>
      <c r="F345" s="190" t="s">
        <v>642</v>
      </c>
      <c r="G345" s="191" t="s">
        <v>195</v>
      </c>
      <c r="H345" s="192">
        <v>2</v>
      </c>
      <c r="I345" s="193"/>
      <c r="J345" s="194">
        <f t="shared" si="50"/>
        <v>0</v>
      </c>
      <c r="K345" s="195"/>
      <c r="L345" s="196"/>
      <c r="M345" s="197" t="s">
        <v>1</v>
      </c>
      <c r="N345" s="198" t="s">
        <v>42</v>
      </c>
      <c r="O345" s="58"/>
      <c r="P345" s="168">
        <f t="shared" si="51"/>
        <v>0</v>
      </c>
      <c r="Q345" s="168">
        <v>4.4999999999999999E-4</v>
      </c>
      <c r="R345" s="168">
        <f t="shared" si="52"/>
        <v>8.9999999999999998E-4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297</v>
      </c>
      <c r="AT345" s="170" t="s">
        <v>198</v>
      </c>
      <c r="AU345" s="170" t="s">
        <v>81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81</v>
      </c>
      <c r="BK345" s="171">
        <f t="shared" si="59"/>
        <v>0</v>
      </c>
      <c r="BL345" s="17" t="s">
        <v>205</v>
      </c>
      <c r="BM345" s="170" t="s">
        <v>643</v>
      </c>
    </row>
    <row r="346" spans="1:65" s="2" customFormat="1" ht="21.75" customHeight="1">
      <c r="A346" s="32"/>
      <c r="B346" s="157"/>
      <c r="C346" s="158">
        <v>121</v>
      </c>
      <c r="D346" s="158" t="s">
        <v>137</v>
      </c>
      <c r="E346" s="159" t="s">
        <v>644</v>
      </c>
      <c r="F346" s="160" t="s">
        <v>645</v>
      </c>
      <c r="G346" s="161" t="s">
        <v>195</v>
      </c>
      <c r="H346" s="162">
        <v>2</v>
      </c>
      <c r="I346" s="163"/>
      <c r="J346" s="164">
        <f t="shared" si="5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51"/>
        <v>0</v>
      </c>
      <c r="Q346" s="168">
        <v>0</v>
      </c>
      <c r="R346" s="168">
        <f t="shared" si="52"/>
        <v>0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205</v>
      </c>
      <c r="AT346" s="170" t="s">
        <v>137</v>
      </c>
      <c r="AU346" s="170" t="s">
        <v>81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81</v>
      </c>
      <c r="BK346" s="171">
        <f t="shared" si="59"/>
        <v>0</v>
      </c>
      <c r="BL346" s="17" t="s">
        <v>205</v>
      </c>
      <c r="BM346" s="170" t="s">
        <v>646</v>
      </c>
    </row>
    <row r="347" spans="1:65" s="2" customFormat="1" ht="16.5" customHeight="1">
      <c r="A347" s="32"/>
      <c r="B347" s="157"/>
      <c r="C347" s="188">
        <v>122</v>
      </c>
      <c r="D347" s="188" t="s">
        <v>198</v>
      </c>
      <c r="E347" s="189" t="s">
        <v>647</v>
      </c>
      <c r="F347" s="190" t="s">
        <v>648</v>
      </c>
      <c r="G347" s="191" t="s">
        <v>195</v>
      </c>
      <c r="H347" s="192">
        <v>2</v>
      </c>
      <c r="I347" s="193"/>
      <c r="J347" s="194">
        <f t="shared" si="50"/>
        <v>0</v>
      </c>
      <c r="K347" s="195"/>
      <c r="L347" s="196"/>
      <c r="M347" s="197" t="s">
        <v>1</v>
      </c>
      <c r="N347" s="198" t="s">
        <v>42</v>
      </c>
      <c r="O347" s="58"/>
      <c r="P347" s="168">
        <f t="shared" si="51"/>
        <v>0</v>
      </c>
      <c r="Q347" s="168">
        <v>1.3500000000000001E-3</v>
      </c>
      <c r="R347" s="168">
        <f t="shared" si="52"/>
        <v>2.7000000000000001E-3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297</v>
      </c>
      <c r="AT347" s="170" t="s">
        <v>198</v>
      </c>
      <c r="AU347" s="170" t="s">
        <v>81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81</v>
      </c>
      <c r="BK347" s="171">
        <f t="shared" si="59"/>
        <v>0</v>
      </c>
      <c r="BL347" s="17" t="s">
        <v>205</v>
      </c>
      <c r="BM347" s="170" t="s">
        <v>649</v>
      </c>
    </row>
    <row r="348" spans="1:65" s="2" customFormat="1" ht="21.75" customHeight="1">
      <c r="A348" s="32"/>
      <c r="B348" s="157"/>
      <c r="C348" s="158">
        <v>123</v>
      </c>
      <c r="D348" s="158" t="s">
        <v>137</v>
      </c>
      <c r="E348" s="159" t="s">
        <v>650</v>
      </c>
      <c r="F348" s="160" t="s">
        <v>651</v>
      </c>
      <c r="G348" s="161" t="s">
        <v>240</v>
      </c>
      <c r="H348" s="162">
        <v>3.6999999999999998E-2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205</v>
      </c>
      <c r="AT348" s="170" t="s">
        <v>137</v>
      </c>
      <c r="AU348" s="170" t="s">
        <v>81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81</v>
      </c>
      <c r="BK348" s="171">
        <f t="shared" si="59"/>
        <v>0</v>
      </c>
      <c r="BL348" s="17" t="s">
        <v>205</v>
      </c>
      <c r="BM348" s="170" t="s">
        <v>652</v>
      </c>
    </row>
    <row r="349" spans="1:65" s="2" customFormat="1" ht="21.75" customHeight="1">
      <c r="A349" s="32"/>
      <c r="B349" s="157"/>
      <c r="C349" s="158">
        <v>124</v>
      </c>
      <c r="D349" s="158" t="s">
        <v>137</v>
      </c>
      <c r="E349" s="159" t="s">
        <v>653</v>
      </c>
      <c r="F349" s="160" t="s">
        <v>654</v>
      </c>
      <c r="G349" s="161" t="s">
        <v>240</v>
      </c>
      <c r="H349" s="162">
        <v>3.6999999999999998E-2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205</v>
      </c>
      <c r="AT349" s="170" t="s">
        <v>137</v>
      </c>
      <c r="AU349" s="170" t="s">
        <v>81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81</v>
      </c>
      <c r="BK349" s="171">
        <f t="shared" si="59"/>
        <v>0</v>
      </c>
      <c r="BL349" s="17" t="s">
        <v>205</v>
      </c>
      <c r="BM349" s="170" t="s">
        <v>655</v>
      </c>
    </row>
    <row r="350" spans="1:65" s="2" customFormat="1" ht="21.75" customHeight="1">
      <c r="A350" s="32"/>
      <c r="B350" s="157"/>
      <c r="C350" s="158">
        <v>125</v>
      </c>
      <c r="D350" s="158" t="s">
        <v>137</v>
      </c>
      <c r="E350" s="159" t="s">
        <v>656</v>
      </c>
      <c r="F350" s="160" t="s">
        <v>657</v>
      </c>
      <c r="G350" s="161" t="s">
        <v>503</v>
      </c>
      <c r="H350" s="162">
        <v>1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205</v>
      </c>
      <c r="AT350" s="170" t="s">
        <v>137</v>
      </c>
      <c r="AU350" s="170" t="s">
        <v>81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81</v>
      </c>
      <c r="BK350" s="171">
        <f t="shared" si="59"/>
        <v>0</v>
      </c>
      <c r="BL350" s="17" t="s">
        <v>205</v>
      </c>
      <c r="BM350" s="170" t="s">
        <v>658</v>
      </c>
    </row>
    <row r="351" spans="1:65" s="2" customFormat="1" ht="21.75" customHeight="1">
      <c r="A351" s="32"/>
      <c r="B351" s="157"/>
      <c r="C351" s="158">
        <v>126</v>
      </c>
      <c r="D351" s="158" t="s">
        <v>137</v>
      </c>
      <c r="E351" s="159" t="s">
        <v>659</v>
      </c>
      <c r="F351" s="160" t="s">
        <v>660</v>
      </c>
      <c r="G351" s="161" t="s">
        <v>503</v>
      </c>
      <c r="H351" s="162">
        <v>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205</v>
      </c>
      <c r="AT351" s="170" t="s">
        <v>137</v>
      </c>
      <c r="AU351" s="170" t="s">
        <v>81</v>
      </c>
      <c r="AY351" s="17" t="s">
        <v>134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81</v>
      </c>
      <c r="BK351" s="171">
        <f t="shared" si="59"/>
        <v>0</v>
      </c>
      <c r="BL351" s="17" t="s">
        <v>205</v>
      </c>
      <c r="BM351" s="170" t="s">
        <v>661</v>
      </c>
    </row>
    <row r="352" spans="1:65" s="12" customFormat="1" ht="22.9" customHeight="1">
      <c r="B352" s="144"/>
      <c r="D352" s="145" t="s">
        <v>75</v>
      </c>
      <c r="E352" s="155" t="s">
        <v>662</v>
      </c>
      <c r="F352" s="155" t="s">
        <v>663</v>
      </c>
      <c r="I352" s="147"/>
      <c r="J352" s="156">
        <f>BK352</f>
        <v>0</v>
      </c>
      <c r="L352" s="144"/>
      <c r="M352" s="149"/>
      <c r="N352" s="150"/>
      <c r="O352" s="150"/>
      <c r="P352" s="151">
        <f>SUM(P353:P361)</f>
        <v>0</v>
      </c>
      <c r="Q352" s="150"/>
      <c r="R352" s="151">
        <f>SUM(R353:R361)</f>
        <v>0.30957443000000001</v>
      </c>
      <c r="S352" s="150"/>
      <c r="T352" s="152">
        <f>SUM(T353:T361)</f>
        <v>0</v>
      </c>
      <c r="AR352" s="145" t="s">
        <v>81</v>
      </c>
      <c r="AT352" s="153" t="s">
        <v>75</v>
      </c>
      <c r="AU352" s="153" t="s">
        <v>84</v>
      </c>
      <c r="AY352" s="145" t="s">
        <v>134</v>
      </c>
      <c r="BK352" s="154">
        <f>SUM(BK353:BK361)</f>
        <v>0</v>
      </c>
    </row>
    <row r="353" spans="1:65" s="2" customFormat="1" ht="21.75" customHeight="1">
      <c r="A353" s="32"/>
      <c r="B353" s="157"/>
      <c r="C353" s="158">
        <v>127</v>
      </c>
      <c r="D353" s="158" t="s">
        <v>137</v>
      </c>
      <c r="E353" s="159" t="s">
        <v>664</v>
      </c>
      <c r="F353" s="160" t="s">
        <v>665</v>
      </c>
      <c r="G353" s="161" t="s">
        <v>140</v>
      </c>
      <c r="H353" s="162">
        <v>5.2389999999999999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3.7670000000000002E-2</v>
      </c>
      <c r="R353" s="168">
        <f>Q353*H353</f>
        <v>0.19735313000000002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205</v>
      </c>
      <c r="AT353" s="170" t="s">
        <v>137</v>
      </c>
      <c r="AU353" s="170" t="s">
        <v>81</v>
      </c>
      <c r="AY353" s="17" t="s">
        <v>134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81</v>
      </c>
      <c r="BK353" s="171">
        <f>ROUND(I353*H353,2)</f>
        <v>0</v>
      </c>
      <c r="BL353" s="17" t="s">
        <v>205</v>
      </c>
      <c r="BM353" s="170" t="s">
        <v>666</v>
      </c>
    </row>
    <row r="354" spans="1:65" s="13" customFormat="1">
      <c r="B354" s="172"/>
      <c r="D354" s="173" t="s">
        <v>143</v>
      </c>
      <c r="E354" s="174" t="s">
        <v>1</v>
      </c>
      <c r="F354" s="175" t="s">
        <v>667</v>
      </c>
      <c r="H354" s="176">
        <v>4.3540000000000001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143</v>
      </c>
      <c r="AU354" s="174" t="s">
        <v>81</v>
      </c>
      <c r="AV354" s="13" t="s">
        <v>81</v>
      </c>
      <c r="AW354" s="13" t="s">
        <v>33</v>
      </c>
      <c r="AX354" s="13" t="s">
        <v>76</v>
      </c>
      <c r="AY354" s="174" t="s">
        <v>134</v>
      </c>
    </row>
    <row r="355" spans="1:65" s="13" customFormat="1">
      <c r="B355" s="172"/>
      <c r="D355" s="173" t="s">
        <v>143</v>
      </c>
      <c r="E355" s="174" t="s">
        <v>1</v>
      </c>
      <c r="F355" s="175" t="s">
        <v>281</v>
      </c>
      <c r="H355" s="176">
        <v>0.88500000000000001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143</v>
      </c>
      <c r="AU355" s="174" t="s">
        <v>81</v>
      </c>
      <c r="AV355" s="13" t="s">
        <v>81</v>
      </c>
      <c r="AW355" s="13" t="s">
        <v>33</v>
      </c>
      <c r="AX355" s="13" t="s">
        <v>76</v>
      </c>
      <c r="AY355" s="174" t="s">
        <v>134</v>
      </c>
    </row>
    <row r="356" spans="1:65" s="15" customFormat="1">
      <c r="B356" s="199"/>
      <c r="D356" s="173" t="s">
        <v>143</v>
      </c>
      <c r="E356" s="200" t="s">
        <v>1</v>
      </c>
      <c r="F356" s="201" t="s">
        <v>212</v>
      </c>
      <c r="H356" s="202">
        <v>5.2389999999999999</v>
      </c>
      <c r="I356" s="203"/>
      <c r="L356" s="199"/>
      <c r="M356" s="204"/>
      <c r="N356" s="205"/>
      <c r="O356" s="205"/>
      <c r="P356" s="205"/>
      <c r="Q356" s="205"/>
      <c r="R356" s="205"/>
      <c r="S356" s="205"/>
      <c r="T356" s="206"/>
      <c r="AT356" s="200" t="s">
        <v>143</v>
      </c>
      <c r="AU356" s="200" t="s">
        <v>81</v>
      </c>
      <c r="AV356" s="15" t="s">
        <v>141</v>
      </c>
      <c r="AW356" s="15" t="s">
        <v>33</v>
      </c>
      <c r="AX356" s="15" t="s">
        <v>84</v>
      </c>
      <c r="AY356" s="200" t="s">
        <v>134</v>
      </c>
    </row>
    <row r="357" spans="1:65" s="2" customFormat="1" ht="16.5" customHeight="1">
      <c r="A357" s="32"/>
      <c r="B357" s="157"/>
      <c r="C357" s="158">
        <v>128</v>
      </c>
      <c r="D357" s="158" t="s">
        <v>137</v>
      </c>
      <c r="E357" s="159" t="s">
        <v>668</v>
      </c>
      <c r="F357" s="160" t="s">
        <v>669</v>
      </c>
      <c r="G357" s="161" t="s">
        <v>140</v>
      </c>
      <c r="H357" s="162">
        <v>5.2389999999999999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2.9999999999999997E-4</v>
      </c>
      <c r="R357" s="168">
        <f>Q357*H357</f>
        <v>1.5716999999999999E-3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205</v>
      </c>
      <c r="AT357" s="170" t="s">
        <v>137</v>
      </c>
      <c r="AU357" s="170" t="s">
        <v>81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81</v>
      </c>
      <c r="BK357" s="171">
        <f>ROUND(I357*H357,2)</f>
        <v>0</v>
      </c>
      <c r="BL357" s="17" t="s">
        <v>205</v>
      </c>
      <c r="BM357" s="170" t="s">
        <v>670</v>
      </c>
    </row>
    <row r="358" spans="1:65" s="2" customFormat="1" ht="16.5" customHeight="1">
      <c r="A358" s="32"/>
      <c r="B358" s="157"/>
      <c r="C358" s="188">
        <v>129</v>
      </c>
      <c r="D358" s="188" t="s">
        <v>198</v>
      </c>
      <c r="E358" s="189" t="s">
        <v>671</v>
      </c>
      <c r="F358" s="190" t="s">
        <v>672</v>
      </c>
      <c r="G358" s="191" t="s">
        <v>140</v>
      </c>
      <c r="H358" s="192">
        <v>5.7629999999999999</v>
      </c>
      <c r="I358" s="193"/>
      <c r="J358" s="194">
        <f>ROUND(I358*H358,2)</f>
        <v>0</v>
      </c>
      <c r="K358" s="195"/>
      <c r="L358" s="196"/>
      <c r="M358" s="197" t="s">
        <v>1</v>
      </c>
      <c r="N358" s="198" t="s">
        <v>42</v>
      </c>
      <c r="O358" s="58"/>
      <c r="P358" s="168">
        <f>O358*H358</f>
        <v>0</v>
      </c>
      <c r="Q358" s="168">
        <v>1.9199999999999998E-2</v>
      </c>
      <c r="R358" s="168">
        <f>Q358*H358</f>
        <v>0.11064959999999999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297</v>
      </c>
      <c r="AT358" s="170" t="s">
        <v>198</v>
      </c>
      <c r="AU358" s="170" t="s">
        <v>81</v>
      </c>
      <c r="AY358" s="17" t="s">
        <v>134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81</v>
      </c>
      <c r="BK358" s="171">
        <f>ROUND(I358*H358,2)</f>
        <v>0</v>
      </c>
      <c r="BL358" s="17" t="s">
        <v>205</v>
      </c>
      <c r="BM358" s="170" t="s">
        <v>673</v>
      </c>
    </row>
    <row r="359" spans="1:65" s="13" customFormat="1">
      <c r="B359" s="172"/>
      <c r="D359" s="173" t="s">
        <v>143</v>
      </c>
      <c r="F359" s="175" t="s">
        <v>674</v>
      </c>
      <c r="H359" s="176">
        <v>5.7629999999999999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143</v>
      </c>
      <c r="AU359" s="174" t="s">
        <v>81</v>
      </c>
      <c r="AV359" s="13" t="s">
        <v>81</v>
      </c>
      <c r="AW359" s="13" t="s">
        <v>3</v>
      </c>
      <c r="AX359" s="13" t="s">
        <v>84</v>
      </c>
      <c r="AY359" s="174" t="s">
        <v>134</v>
      </c>
    </row>
    <row r="360" spans="1:65" s="2" customFormat="1" ht="21.75" customHeight="1">
      <c r="A360" s="32"/>
      <c r="B360" s="157"/>
      <c r="C360" s="158">
        <v>130</v>
      </c>
      <c r="D360" s="158" t="s">
        <v>137</v>
      </c>
      <c r="E360" s="159" t="s">
        <v>675</v>
      </c>
      <c r="F360" s="160" t="s">
        <v>676</v>
      </c>
      <c r="G360" s="161" t="s">
        <v>240</v>
      </c>
      <c r="H360" s="162">
        <v>0.31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205</v>
      </c>
      <c r="AT360" s="170" t="s">
        <v>137</v>
      </c>
      <c r="AU360" s="170" t="s">
        <v>81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81</v>
      </c>
      <c r="BK360" s="171">
        <f>ROUND(I360*H360,2)</f>
        <v>0</v>
      </c>
      <c r="BL360" s="17" t="s">
        <v>205</v>
      </c>
      <c r="BM360" s="170" t="s">
        <v>677</v>
      </c>
    </row>
    <row r="361" spans="1:65" s="2" customFormat="1" ht="21.75" customHeight="1">
      <c r="A361" s="32"/>
      <c r="B361" s="157"/>
      <c r="C361" s="158">
        <v>131</v>
      </c>
      <c r="D361" s="158" t="s">
        <v>137</v>
      </c>
      <c r="E361" s="159" t="s">
        <v>678</v>
      </c>
      <c r="F361" s="160" t="s">
        <v>679</v>
      </c>
      <c r="G361" s="161" t="s">
        <v>240</v>
      </c>
      <c r="H361" s="162">
        <v>0.31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0</v>
      </c>
      <c r="R361" s="168">
        <f>Q361*H361</f>
        <v>0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205</v>
      </c>
      <c r="AT361" s="170" t="s">
        <v>137</v>
      </c>
      <c r="AU361" s="170" t="s">
        <v>81</v>
      </c>
      <c r="AY361" s="17" t="s">
        <v>134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81</v>
      </c>
      <c r="BK361" s="171">
        <f>ROUND(I361*H361,2)</f>
        <v>0</v>
      </c>
      <c r="BL361" s="17" t="s">
        <v>205</v>
      </c>
      <c r="BM361" s="170" t="s">
        <v>680</v>
      </c>
    </row>
    <row r="362" spans="1:65" s="12" customFormat="1" ht="22.9" customHeight="1">
      <c r="B362" s="144"/>
      <c r="D362" s="145" t="s">
        <v>75</v>
      </c>
      <c r="E362" s="155" t="s">
        <v>681</v>
      </c>
      <c r="F362" s="155" t="s">
        <v>682</v>
      </c>
      <c r="I362" s="147"/>
      <c r="J362" s="156">
        <f>BK362</f>
        <v>0</v>
      </c>
      <c r="L362" s="144"/>
      <c r="M362" s="149"/>
      <c r="N362" s="150"/>
      <c r="O362" s="150"/>
      <c r="P362" s="151">
        <f>SUM(P363:P373)</f>
        <v>0</v>
      </c>
      <c r="Q362" s="150"/>
      <c r="R362" s="151">
        <f>SUM(R363:R373)</f>
        <v>9.3260000000000001E-4</v>
      </c>
      <c r="S362" s="150"/>
      <c r="T362" s="152">
        <f>SUM(T363:T373)</f>
        <v>1.6796999999999999E-2</v>
      </c>
      <c r="AR362" s="145" t="s">
        <v>81</v>
      </c>
      <c r="AT362" s="153" t="s">
        <v>75</v>
      </c>
      <c r="AU362" s="153" t="s">
        <v>84</v>
      </c>
      <c r="AY362" s="145" t="s">
        <v>134</v>
      </c>
      <c r="BK362" s="154">
        <f>SUM(BK363:BK373)</f>
        <v>0</v>
      </c>
    </row>
    <row r="363" spans="1:65" s="2" customFormat="1" ht="21.75" customHeight="1">
      <c r="A363" s="32"/>
      <c r="B363" s="157"/>
      <c r="C363" s="158">
        <v>132</v>
      </c>
      <c r="D363" s="158" t="s">
        <v>137</v>
      </c>
      <c r="E363" s="159" t="s">
        <v>683</v>
      </c>
      <c r="F363" s="160" t="s">
        <v>684</v>
      </c>
      <c r="G363" s="161" t="s">
        <v>140</v>
      </c>
      <c r="H363" s="162">
        <v>5.5990000000000002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3.0000000000000001E-3</v>
      </c>
      <c r="T363" s="169">
        <f>S363*H363</f>
        <v>1.6796999999999999E-2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205</v>
      </c>
      <c r="AT363" s="170" t="s">
        <v>137</v>
      </c>
      <c r="AU363" s="170" t="s">
        <v>81</v>
      </c>
      <c r="AY363" s="17" t="s">
        <v>134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81</v>
      </c>
      <c r="BK363" s="171">
        <f>ROUND(I363*H363,2)</f>
        <v>0</v>
      </c>
      <c r="BL363" s="17" t="s">
        <v>205</v>
      </c>
      <c r="BM363" s="170" t="s">
        <v>685</v>
      </c>
    </row>
    <row r="364" spans="1:65" s="14" customFormat="1">
      <c r="B364" s="181"/>
      <c r="D364" s="173" t="s">
        <v>143</v>
      </c>
      <c r="E364" s="182" t="s">
        <v>1</v>
      </c>
      <c r="F364" s="183" t="s">
        <v>686</v>
      </c>
      <c r="H364" s="182" t="s">
        <v>1</v>
      </c>
      <c r="I364" s="184"/>
      <c r="L364" s="181"/>
      <c r="M364" s="185"/>
      <c r="N364" s="186"/>
      <c r="O364" s="186"/>
      <c r="P364" s="186"/>
      <c r="Q364" s="186"/>
      <c r="R364" s="186"/>
      <c r="S364" s="186"/>
      <c r="T364" s="187"/>
      <c r="AT364" s="182" t="s">
        <v>143</v>
      </c>
      <c r="AU364" s="182" t="s">
        <v>81</v>
      </c>
      <c r="AV364" s="14" t="s">
        <v>84</v>
      </c>
      <c r="AW364" s="14" t="s">
        <v>33</v>
      </c>
      <c r="AX364" s="14" t="s">
        <v>76</v>
      </c>
      <c r="AY364" s="182" t="s">
        <v>134</v>
      </c>
    </row>
    <row r="365" spans="1:65" s="13" customFormat="1">
      <c r="B365" s="172"/>
      <c r="D365" s="173" t="s">
        <v>143</v>
      </c>
      <c r="E365" s="174" t="s">
        <v>1</v>
      </c>
      <c r="F365" s="175" t="s">
        <v>627</v>
      </c>
      <c r="H365" s="176">
        <v>0.99199999999999999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143</v>
      </c>
      <c r="AU365" s="174" t="s">
        <v>81</v>
      </c>
      <c r="AV365" s="13" t="s">
        <v>81</v>
      </c>
      <c r="AW365" s="13" t="s">
        <v>33</v>
      </c>
      <c r="AX365" s="13" t="s">
        <v>76</v>
      </c>
      <c r="AY365" s="174" t="s">
        <v>134</v>
      </c>
    </row>
    <row r="366" spans="1:65" s="13" customFormat="1">
      <c r="B366" s="172"/>
      <c r="D366" s="173" t="s">
        <v>143</v>
      </c>
      <c r="E366" s="174" t="s">
        <v>1</v>
      </c>
      <c r="F366" s="175" t="s">
        <v>628</v>
      </c>
      <c r="H366" s="176">
        <v>3.1640000000000001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143</v>
      </c>
      <c r="AU366" s="174" t="s">
        <v>81</v>
      </c>
      <c r="AV366" s="13" t="s">
        <v>81</v>
      </c>
      <c r="AW366" s="13" t="s">
        <v>33</v>
      </c>
      <c r="AX366" s="13" t="s">
        <v>76</v>
      </c>
      <c r="AY366" s="174" t="s">
        <v>134</v>
      </c>
    </row>
    <row r="367" spans="1:65" s="13" customFormat="1">
      <c r="B367" s="172"/>
      <c r="D367" s="173" t="s">
        <v>143</v>
      </c>
      <c r="E367" s="174" t="s">
        <v>1</v>
      </c>
      <c r="F367" s="175" t="s">
        <v>687</v>
      </c>
      <c r="H367" s="176">
        <v>1.4430000000000001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143</v>
      </c>
      <c r="AU367" s="174" t="s">
        <v>81</v>
      </c>
      <c r="AV367" s="13" t="s">
        <v>81</v>
      </c>
      <c r="AW367" s="13" t="s">
        <v>33</v>
      </c>
      <c r="AX367" s="13" t="s">
        <v>76</v>
      </c>
      <c r="AY367" s="174" t="s">
        <v>134</v>
      </c>
    </row>
    <row r="368" spans="1:65" s="15" customFormat="1">
      <c r="B368" s="199"/>
      <c r="D368" s="173" t="s">
        <v>143</v>
      </c>
      <c r="E368" s="200" t="s">
        <v>1</v>
      </c>
      <c r="F368" s="201" t="s">
        <v>212</v>
      </c>
      <c r="H368" s="202">
        <v>5.5990000000000002</v>
      </c>
      <c r="I368" s="203"/>
      <c r="L368" s="199"/>
      <c r="M368" s="204"/>
      <c r="N368" s="205"/>
      <c r="O368" s="205"/>
      <c r="P368" s="205"/>
      <c r="Q368" s="205"/>
      <c r="R368" s="205"/>
      <c r="S368" s="205"/>
      <c r="T368" s="206"/>
      <c r="AT368" s="200" t="s">
        <v>143</v>
      </c>
      <c r="AU368" s="200" t="s">
        <v>81</v>
      </c>
      <c r="AV368" s="15" t="s">
        <v>141</v>
      </c>
      <c r="AW368" s="15" t="s">
        <v>33</v>
      </c>
      <c r="AX368" s="15" t="s">
        <v>84</v>
      </c>
      <c r="AY368" s="200" t="s">
        <v>134</v>
      </c>
    </row>
    <row r="369" spans="1:65" s="2" customFormat="1" ht="16.5" customHeight="1">
      <c r="A369" s="32"/>
      <c r="B369" s="157"/>
      <c r="C369" s="158">
        <v>133</v>
      </c>
      <c r="D369" s="158" t="s">
        <v>137</v>
      </c>
      <c r="E369" s="159" t="s">
        <v>688</v>
      </c>
      <c r="F369" s="160" t="s">
        <v>689</v>
      </c>
      <c r="G369" s="161" t="s">
        <v>308</v>
      </c>
      <c r="H369" s="162">
        <v>3.5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1.0000000000000001E-5</v>
      </c>
      <c r="R369" s="168">
        <f>Q369*H369</f>
        <v>3.5000000000000004E-5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205</v>
      </c>
      <c r="AT369" s="170" t="s">
        <v>137</v>
      </c>
      <c r="AU369" s="170" t="s">
        <v>81</v>
      </c>
      <c r="AY369" s="17" t="s">
        <v>134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81</v>
      </c>
      <c r="BK369" s="171">
        <f>ROUND(I369*H369,2)</f>
        <v>0</v>
      </c>
      <c r="BL369" s="17" t="s">
        <v>205</v>
      </c>
      <c r="BM369" s="170" t="s">
        <v>690</v>
      </c>
    </row>
    <row r="370" spans="1:65" s="2" customFormat="1" ht="16.5" customHeight="1">
      <c r="A370" s="32"/>
      <c r="B370" s="157"/>
      <c r="C370" s="188">
        <v>134</v>
      </c>
      <c r="D370" s="188" t="s">
        <v>198</v>
      </c>
      <c r="E370" s="189" t="s">
        <v>691</v>
      </c>
      <c r="F370" s="190" t="s">
        <v>692</v>
      </c>
      <c r="G370" s="191" t="s">
        <v>308</v>
      </c>
      <c r="H370" s="192">
        <v>4.08</v>
      </c>
      <c r="I370" s="193"/>
      <c r="J370" s="194">
        <f>ROUND(I370*H370,2)</f>
        <v>0</v>
      </c>
      <c r="K370" s="195"/>
      <c r="L370" s="196"/>
      <c r="M370" s="197" t="s">
        <v>1</v>
      </c>
      <c r="N370" s="198" t="s">
        <v>42</v>
      </c>
      <c r="O370" s="58"/>
      <c r="P370" s="168">
        <f>O370*H370</f>
        <v>0</v>
      </c>
      <c r="Q370" s="168">
        <v>2.2000000000000001E-4</v>
      </c>
      <c r="R370" s="168">
        <f>Q370*H370</f>
        <v>8.9760000000000003E-4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297</v>
      </c>
      <c r="AT370" s="170" t="s">
        <v>198</v>
      </c>
      <c r="AU370" s="170" t="s">
        <v>81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81</v>
      </c>
      <c r="BK370" s="171">
        <f>ROUND(I370*H370,2)</f>
        <v>0</v>
      </c>
      <c r="BL370" s="17" t="s">
        <v>205</v>
      </c>
      <c r="BM370" s="170" t="s">
        <v>693</v>
      </c>
    </row>
    <row r="371" spans="1:65" s="13" customFormat="1">
      <c r="B371" s="172"/>
      <c r="D371" s="173" t="s">
        <v>143</v>
      </c>
      <c r="F371" s="175" t="s">
        <v>694</v>
      </c>
      <c r="H371" s="176">
        <v>4.08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143</v>
      </c>
      <c r="AU371" s="174" t="s">
        <v>81</v>
      </c>
      <c r="AV371" s="13" t="s">
        <v>81</v>
      </c>
      <c r="AW371" s="13" t="s">
        <v>3</v>
      </c>
      <c r="AX371" s="13" t="s">
        <v>84</v>
      </c>
      <c r="AY371" s="174" t="s">
        <v>134</v>
      </c>
    </row>
    <row r="372" spans="1:65" s="2" customFormat="1" ht="21.75" customHeight="1">
      <c r="A372" s="32"/>
      <c r="B372" s="157"/>
      <c r="C372" s="158">
        <v>135</v>
      </c>
      <c r="D372" s="158" t="s">
        <v>137</v>
      </c>
      <c r="E372" s="159" t="s">
        <v>695</v>
      </c>
      <c r="F372" s="160" t="s">
        <v>696</v>
      </c>
      <c r="G372" s="161" t="s">
        <v>240</v>
      </c>
      <c r="H372" s="162">
        <v>1E-3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205</v>
      </c>
      <c r="AT372" s="170" t="s">
        <v>137</v>
      </c>
      <c r="AU372" s="170" t="s">
        <v>81</v>
      </c>
      <c r="AY372" s="17" t="s">
        <v>134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205</v>
      </c>
      <c r="BM372" s="170" t="s">
        <v>697</v>
      </c>
    </row>
    <row r="373" spans="1:65" s="2" customFormat="1" ht="21.75" customHeight="1">
      <c r="A373" s="32"/>
      <c r="B373" s="157"/>
      <c r="C373" s="158">
        <v>136</v>
      </c>
      <c r="D373" s="158" t="s">
        <v>137</v>
      </c>
      <c r="E373" s="159" t="s">
        <v>698</v>
      </c>
      <c r="F373" s="160" t="s">
        <v>699</v>
      </c>
      <c r="G373" s="161" t="s">
        <v>240</v>
      </c>
      <c r="H373" s="162">
        <v>1E-3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205</v>
      </c>
      <c r="AT373" s="170" t="s">
        <v>137</v>
      </c>
      <c r="AU373" s="170" t="s">
        <v>81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81</v>
      </c>
      <c r="BK373" s="171">
        <f>ROUND(I373*H373,2)</f>
        <v>0</v>
      </c>
      <c r="BL373" s="17" t="s">
        <v>205</v>
      </c>
      <c r="BM373" s="170" t="s">
        <v>700</v>
      </c>
    </row>
    <row r="374" spans="1:65" s="12" customFormat="1" ht="22.9" customHeight="1">
      <c r="B374" s="144"/>
      <c r="D374" s="145" t="s">
        <v>75</v>
      </c>
      <c r="E374" s="155" t="s">
        <v>701</v>
      </c>
      <c r="F374" s="155" t="s">
        <v>702</v>
      </c>
      <c r="I374" s="147"/>
      <c r="J374" s="156">
        <f>BK374</f>
        <v>0</v>
      </c>
      <c r="L374" s="144"/>
      <c r="M374" s="149"/>
      <c r="N374" s="150"/>
      <c r="O374" s="150"/>
      <c r="P374" s="151">
        <f>SUM(P375:P390)</f>
        <v>0</v>
      </c>
      <c r="Q374" s="150"/>
      <c r="R374" s="151">
        <f>SUM(R375:R390)</f>
        <v>1.2520225999999999</v>
      </c>
      <c r="S374" s="150"/>
      <c r="T374" s="152">
        <f>SUM(T375:T390)</f>
        <v>0</v>
      </c>
      <c r="AR374" s="145" t="s">
        <v>81</v>
      </c>
      <c r="AT374" s="153" t="s">
        <v>75</v>
      </c>
      <c r="AU374" s="153" t="s">
        <v>84</v>
      </c>
      <c r="AY374" s="145" t="s">
        <v>134</v>
      </c>
      <c r="BK374" s="154">
        <f>SUM(BK375:BK390)</f>
        <v>0</v>
      </c>
    </row>
    <row r="375" spans="1:65" s="2" customFormat="1" ht="21.75" customHeight="1">
      <c r="A375" s="32"/>
      <c r="B375" s="157"/>
      <c r="C375" s="158">
        <v>137</v>
      </c>
      <c r="D375" s="158" t="s">
        <v>137</v>
      </c>
      <c r="E375" s="159" t="s">
        <v>703</v>
      </c>
      <c r="F375" s="160" t="s">
        <v>704</v>
      </c>
      <c r="G375" s="161" t="s">
        <v>308</v>
      </c>
      <c r="H375" s="162">
        <v>12.22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3.5E-4</v>
      </c>
      <c r="R375" s="168">
        <f>Q375*H375</f>
        <v>4.2770000000000004E-3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205</v>
      </c>
      <c r="AT375" s="170" t="s">
        <v>137</v>
      </c>
      <c r="AU375" s="170" t="s">
        <v>81</v>
      </c>
      <c r="AY375" s="17" t="s">
        <v>134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81</v>
      </c>
      <c r="BK375" s="171">
        <f>ROUND(I375*H375,2)</f>
        <v>0</v>
      </c>
      <c r="BL375" s="17" t="s">
        <v>205</v>
      </c>
      <c r="BM375" s="170" t="s">
        <v>705</v>
      </c>
    </row>
    <row r="376" spans="1:65" s="13" customFormat="1">
      <c r="B376" s="172"/>
      <c r="D376" s="173" t="s">
        <v>143</v>
      </c>
      <c r="E376" s="174" t="s">
        <v>1</v>
      </c>
      <c r="F376" s="175" t="s">
        <v>706</v>
      </c>
      <c r="H376" s="176">
        <v>3.75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143</v>
      </c>
      <c r="AU376" s="174" t="s">
        <v>81</v>
      </c>
      <c r="AV376" s="13" t="s">
        <v>81</v>
      </c>
      <c r="AW376" s="13" t="s">
        <v>33</v>
      </c>
      <c r="AX376" s="13" t="s">
        <v>76</v>
      </c>
      <c r="AY376" s="174" t="s">
        <v>134</v>
      </c>
    </row>
    <row r="377" spans="1:65" s="13" customFormat="1">
      <c r="B377" s="172"/>
      <c r="D377" s="173" t="s">
        <v>143</v>
      </c>
      <c r="E377" s="174" t="s">
        <v>1</v>
      </c>
      <c r="F377" s="175" t="s">
        <v>598</v>
      </c>
      <c r="H377" s="176">
        <v>8.4700000000000006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143</v>
      </c>
      <c r="AU377" s="174" t="s">
        <v>81</v>
      </c>
      <c r="AV377" s="13" t="s">
        <v>81</v>
      </c>
      <c r="AW377" s="13" t="s">
        <v>33</v>
      </c>
      <c r="AX377" s="13" t="s">
        <v>76</v>
      </c>
      <c r="AY377" s="174" t="s">
        <v>134</v>
      </c>
    </row>
    <row r="378" spans="1:65" s="15" customFormat="1">
      <c r="B378" s="199"/>
      <c r="D378" s="173" t="s">
        <v>143</v>
      </c>
      <c r="E378" s="200" t="s">
        <v>1</v>
      </c>
      <c r="F378" s="201" t="s">
        <v>212</v>
      </c>
      <c r="H378" s="202">
        <v>12.22</v>
      </c>
      <c r="I378" s="203"/>
      <c r="L378" s="199"/>
      <c r="M378" s="204"/>
      <c r="N378" s="205"/>
      <c r="O378" s="205"/>
      <c r="P378" s="205"/>
      <c r="Q378" s="205"/>
      <c r="R378" s="205"/>
      <c r="S378" s="205"/>
      <c r="T378" s="206"/>
      <c r="AT378" s="200" t="s">
        <v>143</v>
      </c>
      <c r="AU378" s="200" t="s">
        <v>81</v>
      </c>
      <c r="AV378" s="15" t="s">
        <v>141</v>
      </c>
      <c r="AW378" s="15" t="s">
        <v>33</v>
      </c>
      <c r="AX378" s="15" t="s">
        <v>84</v>
      </c>
      <c r="AY378" s="200" t="s">
        <v>134</v>
      </c>
    </row>
    <row r="379" spans="1:65" s="2" customFormat="1" ht="16.5" customHeight="1">
      <c r="A379" s="32"/>
      <c r="B379" s="157"/>
      <c r="C379" s="188">
        <v>138</v>
      </c>
      <c r="D379" s="188" t="s">
        <v>198</v>
      </c>
      <c r="E379" s="189" t="s">
        <v>707</v>
      </c>
      <c r="F379" s="190" t="s">
        <v>708</v>
      </c>
      <c r="G379" s="191" t="s">
        <v>195</v>
      </c>
      <c r="H379" s="192">
        <v>33.604999999999997</v>
      </c>
      <c r="I379" s="193"/>
      <c r="J379" s="194">
        <f>ROUND(I379*H379,2)</f>
        <v>0</v>
      </c>
      <c r="K379" s="195"/>
      <c r="L379" s="196"/>
      <c r="M379" s="197" t="s">
        <v>1</v>
      </c>
      <c r="N379" s="198" t="s">
        <v>42</v>
      </c>
      <c r="O379" s="58"/>
      <c r="P379" s="168">
        <f>O379*H379</f>
        <v>0</v>
      </c>
      <c r="Q379" s="168">
        <v>0</v>
      </c>
      <c r="R379" s="168">
        <f>Q379*H379</f>
        <v>0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297</v>
      </c>
      <c r="AT379" s="170" t="s">
        <v>198</v>
      </c>
      <c r="AU379" s="170" t="s">
        <v>81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81</v>
      </c>
      <c r="BK379" s="171">
        <f>ROUND(I379*H379,2)</f>
        <v>0</v>
      </c>
      <c r="BL379" s="17" t="s">
        <v>205</v>
      </c>
      <c r="BM379" s="170" t="s">
        <v>709</v>
      </c>
    </row>
    <row r="380" spans="1:65" s="13" customFormat="1">
      <c r="B380" s="172"/>
      <c r="D380" s="173" t="s">
        <v>143</v>
      </c>
      <c r="E380" s="174" t="s">
        <v>1</v>
      </c>
      <c r="F380" s="175" t="s">
        <v>710</v>
      </c>
      <c r="H380" s="176">
        <v>33.604999999999997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143</v>
      </c>
      <c r="AU380" s="174" t="s">
        <v>81</v>
      </c>
      <c r="AV380" s="13" t="s">
        <v>81</v>
      </c>
      <c r="AW380" s="13" t="s">
        <v>33</v>
      </c>
      <c r="AX380" s="13" t="s">
        <v>84</v>
      </c>
      <c r="AY380" s="174" t="s">
        <v>134</v>
      </c>
    </row>
    <row r="381" spans="1:65" s="2" customFormat="1" ht="21.75" customHeight="1">
      <c r="A381" s="32"/>
      <c r="B381" s="157"/>
      <c r="C381" s="158">
        <v>139</v>
      </c>
      <c r="D381" s="158" t="s">
        <v>137</v>
      </c>
      <c r="E381" s="159" t="s">
        <v>711</v>
      </c>
      <c r="F381" s="160" t="s">
        <v>712</v>
      </c>
      <c r="G381" s="161" t="s">
        <v>140</v>
      </c>
      <c r="H381" s="162">
        <v>24.48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3.3619999999999997E-2</v>
      </c>
      <c r="R381" s="168">
        <f>Q381*H381</f>
        <v>0.8230175999999999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205</v>
      </c>
      <c r="AT381" s="170" t="s">
        <v>137</v>
      </c>
      <c r="AU381" s="170" t="s">
        <v>81</v>
      </c>
      <c r="AY381" s="17" t="s">
        <v>134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205</v>
      </c>
      <c r="BM381" s="170" t="s">
        <v>713</v>
      </c>
    </row>
    <row r="382" spans="1:65" s="13" customFormat="1">
      <c r="B382" s="172"/>
      <c r="D382" s="173" t="s">
        <v>143</v>
      </c>
      <c r="E382" s="174" t="s">
        <v>1</v>
      </c>
      <c r="F382" s="175" t="s">
        <v>714</v>
      </c>
      <c r="H382" s="176">
        <v>16.920000000000002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143</v>
      </c>
      <c r="AU382" s="174" t="s">
        <v>81</v>
      </c>
      <c r="AV382" s="13" t="s">
        <v>81</v>
      </c>
      <c r="AW382" s="13" t="s">
        <v>33</v>
      </c>
      <c r="AX382" s="13" t="s">
        <v>76</v>
      </c>
      <c r="AY382" s="174" t="s">
        <v>134</v>
      </c>
    </row>
    <row r="383" spans="1:65" s="13" customFormat="1">
      <c r="B383" s="172"/>
      <c r="D383" s="173" t="s">
        <v>143</v>
      </c>
      <c r="E383" s="174" t="s">
        <v>1</v>
      </c>
      <c r="F383" s="175" t="s">
        <v>715</v>
      </c>
      <c r="H383" s="176">
        <v>7.56</v>
      </c>
      <c r="I383" s="177"/>
      <c r="L383" s="172"/>
      <c r="M383" s="178"/>
      <c r="N383" s="179"/>
      <c r="O383" s="179"/>
      <c r="P383" s="179"/>
      <c r="Q383" s="179"/>
      <c r="R383" s="179"/>
      <c r="S383" s="179"/>
      <c r="T383" s="180"/>
      <c r="AT383" s="174" t="s">
        <v>143</v>
      </c>
      <c r="AU383" s="174" t="s">
        <v>81</v>
      </c>
      <c r="AV383" s="13" t="s">
        <v>81</v>
      </c>
      <c r="AW383" s="13" t="s">
        <v>33</v>
      </c>
      <c r="AX383" s="13" t="s">
        <v>76</v>
      </c>
      <c r="AY383" s="174" t="s">
        <v>134</v>
      </c>
    </row>
    <row r="384" spans="1:65" s="15" customFormat="1">
      <c r="B384" s="199"/>
      <c r="D384" s="173" t="s">
        <v>143</v>
      </c>
      <c r="E384" s="200" t="s">
        <v>1</v>
      </c>
      <c r="F384" s="201" t="s">
        <v>212</v>
      </c>
      <c r="H384" s="202">
        <v>24.48</v>
      </c>
      <c r="I384" s="203"/>
      <c r="L384" s="199"/>
      <c r="M384" s="204"/>
      <c r="N384" s="205"/>
      <c r="O384" s="205"/>
      <c r="P384" s="205"/>
      <c r="Q384" s="205"/>
      <c r="R384" s="205"/>
      <c r="S384" s="205"/>
      <c r="T384" s="206"/>
      <c r="AT384" s="200" t="s">
        <v>143</v>
      </c>
      <c r="AU384" s="200" t="s">
        <v>81</v>
      </c>
      <c r="AV384" s="15" t="s">
        <v>141</v>
      </c>
      <c r="AW384" s="15" t="s">
        <v>33</v>
      </c>
      <c r="AX384" s="15" t="s">
        <v>84</v>
      </c>
      <c r="AY384" s="200" t="s">
        <v>134</v>
      </c>
    </row>
    <row r="385" spans="1:65" s="2" customFormat="1" ht="21.75" customHeight="1">
      <c r="A385" s="32"/>
      <c r="B385" s="157"/>
      <c r="C385" s="188">
        <v>140</v>
      </c>
      <c r="D385" s="188" t="s">
        <v>198</v>
      </c>
      <c r="E385" s="189" t="s">
        <v>716</v>
      </c>
      <c r="F385" s="190" t="s">
        <v>717</v>
      </c>
      <c r="G385" s="191" t="s">
        <v>140</v>
      </c>
      <c r="H385" s="192">
        <v>26.928000000000001</v>
      </c>
      <c r="I385" s="193"/>
      <c r="J385" s="194">
        <f>ROUND(I385*H385,2)</f>
        <v>0</v>
      </c>
      <c r="K385" s="195"/>
      <c r="L385" s="196"/>
      <c r="M385" s="197" t="s">
        <v>1</v>
      </c>
      <c r="N385" s="198" t="s">
        <v>42</v>
      </c>
      <c r="O385" s="58"/>
      <c r="P385" s="168">
        <f>O385*H385</f>
        <v>0</v>
      </c>
      <c r="Q385" s="168">
        <v>1.55E-2</v>
      </c>
      <c r="R385" s="168">
        <f>Q385*H385</f>
        <v>0.41738400000000003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297</v>
      </c>
      <c r="AT385" s="170" t="s">
        <v>198</v>
      </c>
      <c r="AU385" s="170" t="s">
        <v>81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205</v>
      </c>
      <c r="BM385" s="170" t="s">
        <v>718</v>
      </c>
    </row>
    <row r="386" spans="1:65" s="13" customFormat="1">
      <c r="B386" s="172"/>
      <c r="D386" s="173" t="s">
        <v>143</v>
      </c>
      <c r="E386" s="174" t="s">
        <v>1</v>
      </c>
      <c r="F386" s="175" t="s">
        <v>719</v>
      </c>
      <c r="H386" s="176">
        <v>26.928000000000001</v>
      </c>
      <c r="I386" s="177"/>
      <c r="L386" s="172"/>
      <c r="M386" s="178"/>
      <c r="N386" s="179"/>
      <c r="O386" s="179"/>
      <c r="P386" s="179"/>
      <c r="Q386" s="179"/>
      <c r="R386" s="179"/>
      <c r="S386" s="179"/>
      <c r="T386" s="180"/>
      <c r="AT386" s="174" t="s">
        <v>143</v>
      </c>
      <c r="AU386" s="174" t="s">
        <v>81</v>
      </c>
      <c r="AV386" s="13" t="s">
        <v>81</v>
      </c>
      <c r="AW386" s="13" t="s">
        <v>33</v>
      </c>
      <c r="AX386" s="13" t="s">
        <v>84</v>
      </c>
      <c r="AY386" s="174" t="s">
        <v>134</v>
      </c>
    </row>
    <row r="387" spans="1:65" s="2" customFormat="1" ht="16.5" customHeight="1">
      <c r="A387" s="32"/>
      <c r="B387" s="157"/>
      <c r="C387" s="158">
        <v>141</v>
      </c>
      <c r="D387" s="158" t="s">
        <v>137</v>
      </c>
      <c r="E387" s="159" t="s">
        <v>720</v>
      </c>
      <c r="F387" s="160" t="s">
        <v>721</v>
      </c>
      <c r="G387" s="161" t="s">
        <v>140</v>
      </c>
      <c r="H387" s="162">
        <v>24.48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2.9999999999999997E-4</v>
      </c>
      <c r="R387" s="168">
        <f>Q387*H387</f>
        <v>7.3439999999999998E-3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205</v>
      </c>
      <c r="AT387" s="170" t="s">
        <v>137</v>
      </c>
      <c r="AU387" s="170" t="s">
        <v>81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81</v>
      </c>
      <c r="BK387" s="171">
        <f>ROUND(I387*H387,2)</f>
        <v>0</v>
      </c>
      <c r="BL387" s="17" t="s">
        <v>205</v>
      </c>
      <c r="BM387" s="170" t="s">
        <v>722</v>
      </c>
    </row>
    <row r="388" spans="1:65" s="2" customFormat="1" ht="21.75" customHeight="1">
      <c r="A388" s="32"/>
      <c r="B388" s="157"/>
      <c r="C388" s="158">
        <v>142</v>
      </c>
      <c r="D388" s="158" t="s">
        <v>137</v>
      </c>
      <c r="E388" s="159" t="s">
        <v>723</v>
      </c>
      <c r="F388" s="160" t="s">
        <v>724</v>
      </c>
      <c r="G388" s="161" t="s">
        <v>240</v>
      </c>
      <c r="H388" s="162">
        <v>1.252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205</v>
      </c>
      <c r="AT388" s="170" t="s">
        <v>137</v>
      </c>
      <c r="AU388" s="170" t="s">
        <v>81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81</v>
      </c>
      <c r="BK388" s="171">
        <f>ROUND(I388*H388,2)</f>
        <v>0</v>
      </c>
      <c r="BL388" s="17" t="s">
        <v>205</v>
      </c>
      <c r="BM388" s="170" t="s">
        <v>725</v>
      </c>
    </row>
    <row r="389" spans="1:65" s="2" customFormat="1" ht="21.75" customHeight="1">
      <c r="A389" s="32"/>
      <c r="B389" s="157"/>
      <c r="C389" s="158">
        <v>143</v>
      </c>
      <c r="D389" s="158" t="s">
        <v>137</v>
      </c>
      <c r="E389" s="159" t="s">
        <v>726</v>
      </c>
      <c r="F389" s="160" t="s">
        <v>727</v>
      </c>
      <c r="G389" s="161" t="s">
        <v>240</v>
      </c>
      <c r="H389" s="162">
        <v>1.252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0</v>
      </c>
      <c r="R389" s="168">
        <f>Q389*H389</f>
        <v>0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205</v>
      </c>
      <c r="AT389" s="170" t="s">
        <v>137</v>
      </c>
      <c r="AU389" s="170" t="s">
        <v>81</v>
      </c>
      <c r="AY389" s="17" t="s">
        <v>134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81</v>
      </c>
      <c r="BK389" s="171">
        <f>ROUND(I389*H389,2)</f>
        <v>0</v>
      </c>
      <c r="BL389" s="17" t="s">
        <v>205</v>
      </c>
      <c r="BM389" s="170" t="s">
        <v>728</v>
      </c>
    </row>
    <row r="390" spans="1:65" s="2" customFormat="1" ht="16.5" customHeight="1">
      <c r="A390" s="32"/>
      <c r="B390" s="157"/>
      <c r="C390" s="158">
        <v>144</v>
      </c>
      <c r="D390" s="158" t="s">
        <v>137</v>
      </c>
      <c r="E390" s="159" t="s">
        <v>729</v>
      </c>
      <c r="F390" s="160" t="s">
        <v>730</v>
      </c>
      <c r="G390" s="161" t="s">
        <v>503</v>
      </c>
      <c r="H390" s="162">
        <v>1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205</v>
      </c>
      <c r="AT390" s="170" t="s">
        <v>137</v>
      </c>
      <c r="AU390" s="170" t="s">
        <v>81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81</v>
      </c>
      <c r="BK390" s="171">
        <f>ROUND(I390*H390,2)</f>
        <v>0</v>
      </c>
      <c r="BL390" s="17" t="s">
        <v>205</v>
      </c>
      <c r="BM390" s="170" t="s">
        <v>731</v>
      </c>
    </row>
    <row r="391" spans="1:65" s="12" customFormat="1" ht="22.9" customHeight="1">
      <c r="B391" s="144"/>
      <c r="D391" s="145" t="s">
        <v>75</v>
      </c>
      <c r="E391" s="155" t="s">
        <v>732</v>
      </c>
      <c r="F391" s="155" t="s">
        <v>733</v>
      </c>
      <c r="I391" s="147"/>
      <c r="J391" s="156">
        <f>BK391</f>
        <v>0</v>
      </c>
      <c r="L391" s="144"/>
      <c r="M391" s="149"/>
      <c r="N391" s="150"/>
      <c r="O391" s="150"/>
      <c r="P391" s="151">
        <f>SUM(P392:P396)</f>
        <v>0</v>
      </c>
      <c r="Q391" s="150"/>
      <c r="R391" s="151">
        <f>SUM(R392:R396)</f>
        <v>1.6169999999999999E-3</v>
      </c>
      <c r="S391" s="150"/>
      <c r="T391" s="152">
        <f>SUM(T392:T396)</f>
        <v>0</v>
      </c>
      <c r="AR391" s="145" t="s">
        <v>81</v>
      </c>
      <c r="AT391" s="153" t="s">
        <v>75</v>
      </c>
      <c r="AU391" s="153" t="s">
        <v>84</v>
      </c>
      <c r="AY391" s="145" t="s">
        <v>134</v>
      </c>
      <c r="BK391" s="154">
        <f>SUM(BK392:BK396)</f>
        <v>0</v>
      </c>
    </row>
    <row r="392" spans="1:65" s="2" customFormat="1" ht="21.75" customHeight="1">
      <c r="A392" s="32"/>
      <c r="B392" s="157"/>
      <c r="C392" s="158">
        <v>145</v>
      </c>
      <c r="D392" s="158" t="s">
        <v>137</v>
      </c>
      <c r="E392" s="159" t="s">
        <v>734</v>
      </c>
      <c r="F392" s="160" t="s">
        <v>735</v>
      </c>
      <c r="G392" s="161" t="s">
        <v>140</v>
      </c>
      <c r="H392" s="162">
        <v>4.9000000000000004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6.9999999999999994E-5</v>
      </c>
      <c r="R392" s="168">
        <f>Q392*H392</f>
        <v>3.4299999999999999E-4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205</v>
      </c>
      <c r="AT392" s="170" t="s">
        <v>137</v>
      </c>
      <c r="AU392" s="170" t="s">
        <v>81</v>
      </c>
      <c r="AY392" s="17" t="s">
        <v>134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81</v>
      </c>
      <c r="BK392" s="171">
        <f>ROUND(I392*H392,2)</f>
        <v>0</v>
      </c>
      <c r="BL392" s="17" t="s">
        <v>205</v>
      </c>
      <c r="BM392" s="170" t="s">
        <v>736</v>
      </c>
    </row>
    <row r="393" spans="1:65" s="2" customFormat="1" ht="21.75" customHeight="1">
      <c r="A393" s="32"/>
      <c r="B393" s="157"/>
      <c r="C393" s="158">
        <v>146</v>
      </c>
      <c r="D393" s="158" t="s">
        <v>137</v>
      </c>
      <c r="E393" s="159" t="s">
        <v>737</v>
      </c>
      <c r="F393" s="160" t="s">
        <v>738</v>
      </c>
      <c r="G393" s="161" t="s">
        <v>140</v>
      </c>
      <c r="H393" s="162">
        <v>4.9000000000000004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1.3999999999999999E-4</v>
      </c>
      <c r="R393" s="168">
        <f>Q393*H393</f>
        <v>6.8599999999999998E-4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205</v>
      </c>
      <c r="AT393" s="170" t="s">
        <v>137</v>
      </c>
      <c r="AU393" s="170" t="s">
        <v>81</v>
      </c>
      <c r="AY393" s="17" t="s">
        <v>134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81</v>
      </c>
      <c r="BK393" s="171">
        <f>ROUND(I393*H393,2)</f>
        <v>0</v>
      </c>
      <c r="BL393" s="17" t="s">
        <v>205</v>
      </c>
      <c r="BM393" s="170" t="s">
        <v>739</v>
      </c>
    </row>
    <row r="394" spans="1:65" s="14" customFormat="1">
      <c r="B394" s="181"/>
      <c r="D394" s="173" t="s">
        <v>143</v>
      </c>
      <c r="E394" s="182" t="s">
        <v>1</v>
      </c>
      <c r="F394" s="183" t="s">
        <v>740</v>
      </c>
      <c r="H394" s="182" t="s">
        <v>1</v>
      </c>
      <c r="I394" s="184"/>
      <c r="L394" s="181"/>
      <c r="M394" s="185"/>
      <c r="N394" s="186"/>
      <c r="O394" s="186"/>
      <c r="P394" s="186"/>
      <c r="Q394" s="186"/>
      <c r="R394" s="186"/>
      <c r="S394" s="186"/>
      <c r="T394" s="187"/>
      <c r="AT394" s="182" t="s">
        <v>143</v>
      </c>
      <c r="AU394" s="182" t="s">
        <v>81</v>
      </c>
      <c r="AV394" s="14" t="s">
        <v>84</v>
      </c>
      <c r="AW394" s="14" t="s">
        <v>33</v>
      </c>
      <c r="AX394" s="14" t="s">
        <v>76</v>
      </c>
      <c r="AY394" s="182" t="s">
        <v>134</v>
      </c>
    </row>
    <row r="395" spans="1:65" s="13" customFormat="1">
      <c r="B395" s="172"/>
      <c r="D395" s="173" t="s">
        <v>143</v>
      </c>
      <c r="E395" s="174" t="s">
        <v>1</v>
      </c>
      <c r="F395" s="175" t="s">
        <v>741</v>
      </c>
      <c r="H395" s="176">
        <v>4.9000000000000004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143</v>
      </c>
      <c r="AU395" s="174" t="s">
        <v>81</v>
      </c>
      <c r="AV395" s="13" t="s">
        <v>81</v>
      </c>
      <c r="AW395" s="13" t="s">
        <v>33</v>
      </c>
      <c r="AX395" s="13" t="s">
        <v>84</v>
      </c>
      <c r="AY395" s="174" t="s">
        <v>134</v>
      </c>
    </row>
    <row r="396" spans="1:65" s="2" customFormat="1" ht="21.75" customHeight="1">
      <c r="A396" s="32"/>
      <c r="B396" s="157"/>
      <c r="C396" s="158">
        <v>147</v>
      </c>
      <c r="D396" s="158" t="s">
        <v>137</v>
      </c>
      <c r="E396" s="159" t="s">
        <v>742</v>
      </c>
      <c r="F396" s="160" t="s">
        <v>743</v>
      </c>
      <c r="G396" s="161" t="s">
        <v>140</v>
      </c>
      <c r="H396" s="162">
        <v>4.9000000000000004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1.2E-4</v>
      </c>
      <c r="R396" s="168">
        <f>Q396*H396</f>
        <v>5.8800000000000009E-4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205</v>
      </c>
      <c r="AT396" s="170" t="s">
        <v>137</v>
      </c>
      <c r="AU396" s="170" t="s">
        <v>81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81</v>
      </c>
      <c r="BK396" s="171">
        <f>ROUND(I396*H396,2)</f>
        <v>0</v>
      </c>
      <c r="BL396" s="17" t="s">
        <v>205</v>
      </c>
      <c r="BM396" s="170" t="s">
        <v>744</v>
      </c>
    </row>
    <row r="397" spans="1:65" s="12" customFormat="1" ht="22.9" customHeight="1">
      <c r="B397" s="144"/>
      <c r="D397" s="145" t="s">
        <v>75</v>
      </c>
      <c r="E397" s="155" t="s">
        <v>745</v>
      </c>
      <c r="F397" s="155" t="s">
        <v>746</v>
      </c>
      <c r="I397" s="147"/>
      <c r="J397" s="156">
        <f>BK397</f>
        <v>0</v>
      </c>
      <c r="L397" s="144"/>
      <c r="M397" s="149"/>
      <c r="N397" s="150"/>
      <c r="O397" s="150"/>
      <c r="P397" s="151">
        <f>SUM(P398:P413)</f>
        <v>0</v>
      </c>
      <c r="Q397" s="150"/>
      <c r="R397" s="151">
        <f>SUM(R398:R413)</f>
        <v>1.2557060000000002E-2</v>
      </c>
      <c r="S397" s="150"/>
      <c r="T397" s="152">
        <f>SUM(T398:T413)</f>
        <v>4.4733000000000001E-4</v>
      </c>
      <c r="AR397" s="145" t="s">
        <v>81</v>
      </c>
      <c r="AT397" s="153" t="s">
        <v>75</v>
      </c>
      <c r="AU397" s="153" t="s">
        <v>84</v>
      </c>
      <c r="AY397" s="145" t="s">
        <v>134</v>
      </c>
      <c r="BK397" s="154">
        <f>SUM(BK398:BK413)</f>
        <v>0</v>
      </c>
    </row>
    <row r="398" spans="1:65" s="2" customFormat="1" ht="21.75" customHeight="1">
      <c r="A398" s="32"/>
      <c r="B398" s="157"/>
      <c r="C398" s="158">
        <v>148</v>
      </c>
      <c r="D398" s="158" t="s">
        <v>137</v>
      </c>
      <c r="E398" s="159" t="s">
        <v>203</v>
      </c>
      <c r="F398" s="160" t="s">
        <v>204</v>
      </c>
      <c r="G398" s="161" t="s">
        <v>140</v>
      </c>
      <c r="H398" s="162">
        <v>30.038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0</v>
      </c>
      <c r="R398" s="168">
        <f>Q398*H398</f>
        <v>0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205</v>
      </c>
      <c r="AT398" s="170" t="s">
        <v>137</v>
      </c>
      <c r="AU398" s="170" t="s">
        <v>81</v>
      </c>
      <c r="AY398" s="17" t="s">
        <v>134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81</v>
      </c>
      <c r="BK398" s="171">
        <f>ROUND(I398*H398,2)</f>
        <v>0</v>
      </c>
      <c r="BL398" s="17" t="s">
        <v>205</v>
      </c>
      <c r="BM398" s="170" t="s">
        <v>747</v>
      </c>
    </row>
    <row r="399" spans="1:65" s="14" customFormat="1">
      <c r="B399" s="181"/>
      <c r="D399" s="173" t="s">
        <v>143</v>
      </c>
      <c r="E399" s="182" t="s">
        <v>1</v>
      </c>
      <c r="F399" s="183" t="s">
        <v>209</v>
      </c>
      <c r="H399" s="182" t="s">
        <v>1</v>
      </c>
      <c r="I399" s="184"/>
      <c r="L399" s="181"/>
      <c r="M399" s="185"/>
      <c r="N399" s="186"/>
      <c r="O399" s="186"/>
      <c r="P399" s="186"/>
      <c r="Q399" s="186"/>
      <c r="R399" s="186"/>
      <c r="S399" s="186"/>
      <c r="T399" s="187"/>
      <c r="AT399" s="182" t="s">
        <v>143</v>
      </c>
      <c r="AU399" s="182" t="s">
        <v>81</v>
      </c>
      <c r="AV399" s="14" t="s">
        <v>84</v>
      </c>
      <c r="AW399" s="14" t="s">
        <v>33</v>
      </c>
      <c r="AX399" s="14" t="s">
        <v>76</v>
      </c>
      <c r="AY399" s="182" t="s">
        <v>134</v>
      </c>
    </row>
    <row r="400" spans="1:65" s="13" customFormat="1">
      <c r="B400" s="172"/>
      <c r="D400" s="173" t="s">
        <v>143</v>
      </c>
      <c r="E400" s="174" t="s">
        <v>1</v>
      </c>
      <c r="F400" s="175" t="s">
        <v>748</v>
      </c>
      <c r="H400" s="176">
        <v>0.88500000000000001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143</v>
      </c>
      <c r="AU400" s="174" t="s">
        <v>81</v>
      </c>
      <c r="AV400" s="13" t="s">
        <v>81</v>
      </c>
      <c r="AW400" s="13" t="s">
        <v>33</v>
      </c>
      <c r="AX400" s="13" t="s">
        <v>76</v>
      </c>
      <c r="AY400" s="174" t="s">
        <v>134</v>
      </c>
    </row>
    <row r="401" spans="1:65" s="13" customFormat="1">
      <c r="B401" s="172"/>
      <c r="D401" s="173" t="s">
        <v>143</v>
      </c>
      <c r="E401" s="174" t="s">
        <v>1</v>
      </c>
      <c r="F401" s="175" t="s">
        <v>282</v>
      </c>
      <c r="H401" s="176">
        <v>4.3630000000000004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143</v>
      </c>
      <c r="AU401" s="174" t="s">
        <v>81</v>
      </c>
      <c r="AV401" s="13" t="s">
        <v>81</v>
      </c>
      <c r="AW401" s="13" t="s">
        <v>33</v>
      </c>
      <c r="AX401" s="13" t="s">
        <v>76</v>
      </c>
      <c r="AY401" s="174" t="s">
        <v>134</v>
      </c>
    </row>
    <row r="402" spans="1:65" s="14" customFormat="1">
      <c r="B402" s="181"/>
      <c r="D402" s="173" t="s">
        <v>143</v>
      </c>
      <c r="E402" s="182" t="s">
        <v>1</v>
      </c>
      <c r="F402" s="183" t="s">
        <v>749</v>
      </c>
      <c r="H402" s="182" t="s">
        <v>1</v>
      </c>
      <c r="I402" s="184"/>
      <c r="L402" s="181"/>
      <c r="M402" s="185"/>
      <c r="N402" s="186"/>
      <c r="O402" s="186"/>
      <c r="P402" s="186"/>
      <c r="Q402" s="186"/>
      <c r="R402" s="186"/>
      <c r="S402" s="186"/>
      <c r="T402" s="187"/>
      <c r="AT402" s="182" t="s">
        <v>143</v>
      </c>
      <c r="AU402" s="182" t="s">
        <v>81</v>
      </c>
      <c r="AV402" s="14" t="s">
        <v>84</v>
      </c>
      <c r="AW402" s="14" t="s">
        <v>33</v>
      </c>
      <c r="AX402" s="14" t="s">
        <v>76</v>
      </c>
      <c r="AY402" s="182" t="s">
        <v>134</v>
      </c>
    </row>
    <row r="403" spans="1:65" s="13" customFormat="1">
      <c r="B403" s="172"/>
      <c r="D403" s="173" t="s">
        <v>143</v>
      </c>
      <c r="E403" s="174" t="s">
        <v>1</v>
      </c>
      <c r="F403" s="175" t="s">
        <v>750</v>
      </c>
      <c r="H403" s="176">
        <v>5.0819999999999999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143</v>
      </c>
      <c r="AU403" s="174" t="s">
        <v>81</v>
      </c>
      <c r="AV403" s="13" t="s">
        <v>81</v>
      </c>
      <c r="AW403" s="13" t="s">
        <v>33</v>
      </c>
      <c r="AX403" s="13" t="s">
        <v>76</v>
      </c>
      <c r="AY403" s="174" t="s">
        <v>134</v>
      </c>
    </row>
    <row r="404" spans="1:65" s="13" customFormat="1">
      <c r="B404" s="172"/>
      <c r="D404" s="173" t="s">
        <v>143</v>
      </c>
      <c r="E404" s="174" t="s">
        <v>1</v>
      </c>
      <c r="F404" s="175" t="s">
        <v>751</v>
      </c>
      <c r="H404" s="176">
        <v>2.2679999999999998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143</v>
      </c>
      <c r="AU404" s="174" t="s">
        <v>81</v>
      </c>
      <c r="AV404" s="13" t="s">
        <v>81</v>
      </c>
      <c r="AW404" s="13" t="s">
        <v>33</v>
      </c>
      <c r="AX404" s="13" t="s">
        <v>76</v>
      </c>
      <c r="AY404" s="174" t="s">
        <v>134</v>
      </c>
    </row>
    <row r="405" spans="1:65" s="14" customFormat="1">
      <c r="B405" s="181"/>
      <c r="D405" s="173" t="s">
        <v>143</v>
      </c>
      <c r="E405" s="182" t="s">
        <v>1</v>
      </c>
      <c r="F405" s="183" t="s">
        <v>752</v>
      </c>
      <c r="H405" s="182" t="s">
        <v>1</v>
      </c>
      <c r="I405" s="184"/>
      <c r="L405" s="181"/>
      <c r="M405" s="185"/>
      <c r="N405" s="186"/>
      <c r="O405" s="186"/>
      <c r="P405" s="186"/>
      <c r="Q405" s="186"/>
      <c r="R405" s="186"/>
      <c r="S405" s="186"/>
      <c r="T405" s="187"/>
      <c r="AT405" s="182" t="s">
        <v>143</v>
      </c>
      <c r="AU405" s="182" t="s">
        <v>81</v>
      </c>
      <c r="AV405" s="14" t="s">
        <v>84</v>
      </c>
      <c r="AW405" s="14" t="s">
        <v>33</v>
      </c>
      <c r="AX405" s="14" t="s">
        <v>76</v>
      </c>
      <c r="AY405" s="182" t="s">
        <v>134</v>
      </c>
    </row>
    <row r="406" spans="1:65" s="13" customFormat="1">
      <c r="B406" s="172"/>
      <c r="D406" s="173" t="s">
        <v>143</v>
      </c>
      <c r="E406" s="174" t="s">
        <v>1</v>
      </c>
      <c r="F406" s="175" t="s">
        <v>753</v>
      </c>
      <c r="H406" s="176">
        <v>8.84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143</v>
      </c>
      <c r="AU406" s="174" t="s">
        <v>81</v>
      </c>
      <c r="AV406" s="13" t="s">
        <v>81</v>
      </c>
      <c r="AW406" s="13" t="s">
        <v>33</v>
      </c>
      <c r="AX406" s="13" t="s">
        <v>76</v>
      </c>
      <c r="AY406" s="174" t="s">
        <v>134</v>
      </c>
    </row>
    <row r="407" spans="1:65" s="13" customFormat="1">
      <c r="B407" s="172"/>
      <c r="D407" s="173" t="s">
        <v>143</v>
      </c>
      <c r="E407" s="174" t="s">
        <v>1</v>
      </c>
      <c r="F407" s="175" t="s">
        <v>754</v>
      </c>
      <c r="H407" s="176">
        <v>8.6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143</v>
      </c>
      <c r="AU407" s="174" t="s">
        <v>81</v>
      </c>
      <c r="AV407" s="13" t="s">
        <v>81</v>
      </c>
      <c r="AW407" s="13" t="s">
        <v>33</v>
      </c>
      <c r="AX407" s="13" t="s">
        <v>76</v>
      </c>
      <c r="AY407" s="174" t="s">
        <v>134</v>
      </c>
    </row>
    <row r="408" spans="1:65" s="15" customFormat="1">
      <c r="B408" s="199"/>
      <c r="D408" s="173" t="s">
        <v>143</v>
      </c>
      <c r="E408" s="200" t="s">
        <v>1</v>
      </c>
      <c r="F408" s="201" t="s">
        <v>212</v>
      </c>
      <c r="H408" s="202">
        <v>30.037999999999997</v>
      </c>
      <c r="I408" s="203"/>
      <c r="L408" s="199"/>
      <c r="M408" s="204"/>
      <c r="N408" s="205"/>
      <c r="O408" s="205"/>
      <c r="P408" s="205"/>
      <c r="Q408" s="205"/>
      <c r="R408" s="205"/>
      <c r="S408" s="205"/>
      <c r="T408" s="206"/>
      <c r="AT408" s="200" t="s">
        <v>143</v>
      </c>
      <c r="AU408" s="200" t="s">
        <v>81</v>
      </c>
      <c r="AV408" s="15" t="s">
        <v>141</v>
      </c>
      <c r="AW408" s="15" t="s">
        <v>33</v>
      </c>
      <c r="AX408" s="15" t="s">
        <v>84</v>
      </c>
      <c r="AY408" s="200" t="s">
        <v>134</v>
      </c>
    </row>
    <row r="409" spans="1:65" s="2" customFormat="1" ht="16.5" customHeight="1">
      <c r="A409" s="32"/>
      <c r="B409" s="157"/>
      <c r="C409" s="158">
        <v>149</v>
      </c>
      <c r="D409" s="158" t="s">
        <v>137</v>
      </c>
      <c r="E409" s="159" t="s">
        <v>755</v>
      </c>
      <c r="F409" s="160" t="s">
        <v>756</v>
      </c>
      <c r="G409" s="161" t="s">
        <v>140</v>
      </c>
      <c r="H409" s="162">
        <v>1.4430000000000001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1E-3</v>
      </c>
      <c r="R409" s="168">
        <f>Q409*H409</f>
        <v>1.4430000000000001E-3</v>
      </c>
      <c r="S409" s="168">
        <v>3.1E-4</v>
      </c>
      <c r="T409" s="169">
        <f>S409*H409</f>
        <v>4.4733000000000001E-4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205</v>
      </c>
      <c r="AT409" s="170" t="s">
        <v>137</v>
      </c>
      <c r="AU409" s="170" t="s">
        <v>81</v>
      </c>
      <c r="AY409" s="17" t="s">
        <v>134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81</v>
      </c>
      <c r="BK409" s="171">
        <f>ROUND(I409*H409,2)</f>
        <v>0</v>
      </c>
      <c r="BL409" s="17" t="s">
        <v>205</v>
      </c>
      <c r="BM409" s="170" t="s">
        <v>757</v>
      </c>
    </row>
    <row r="410" spans="1:65" s="14" customFormat="1">
      <c r="B410" s="181"/>
      <c r="D410" s="173" t="s">
        <v>143</v>
      </c>
      <c r="E410" s="182" t="s">
        <v>1</v>
      </c>
      <c r="F410" s="183" t="s">
        <v>758</v>
      </c>
      <c r="H410" s="182" t="s">
        <v>1</v>
      </c>
      <c r="I410" s="184"/>
      <c r="L410" s="181"/>
      <c r="M410" s="185"/>
      <c r="N410" s="186"/>
      <c r="O410" s="186"/>
      <c r="P410" s="186"/>
      <c r="Q410" s="186"/>
      <c r="R410" s="186"/>
      <c r="S410" s="186"/>
      <c r="T410" s="187"/>
      <c r="AT410" s="182" t="s">
        <v>143</v>
      </c>
      <c r="AU410" s="182" t="s">
        <v>81</v>
      </c>
      <c r="AV410" s="14" t="s">
        <v>84</v>
      </c>
      <c r="AW410" s="14" t="s">
        <v>33</v>
      </c>
      <c r="AX410" s="14" t="s">
        <v>76</v>
      </c>
      <c r="AY410" s="182" t="s">
        <v>134</v>
      </c>
    </row>
    <row r="411" spans="1:65" s="13" customFormat="1">
      <c r="B411" s="172"/>
      <c r="D411" s="173" t="s">
        <v>143</v>
      </c>
      <c r="E411" s="174" t="s">
        <v>1</v>
      </c>
      <c r="F411" s="175" t="s">
        <v>759</v>
      </c>
      <c r="H411" s="176">
        <v>1.4430000000000001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143</v>
      </c>
      <c r="AU411" s="174" t="s">
        <v>81</v>
      </c>
      <c r="AV411" s="13" t="s">
        <v>81</v>
      </c>
      <c r="AW411" s="13" t="s">
        <v>33</v>
      </c>
      <c r="AX411" s="13" t="s">
        <v>84</v>
      </c>
      <c r="AY411" s="174" t="s">
        <v>134</v>
      </c>
    </row>
    <row r="412" spans="1:65" s="2" customFormat="1" ht="21.75" customHeight="1">
      <c r="A412" s="32"/>
      <c r="B412" s="157"/>
      <c r="C412" s="158">
        <v>150</v>
      </c>
      <c r="D412" s="158" t="s">
        <v>137</v>
      </c>
      <c r="E412" s="159" t="s">
        <v>760</v>
      </c>
      <c r="F412" s="160" t="s">
        <v>761</v>
      </c>
      <c r="G412" s="161" t="s">
        <v>140</v>
      </c>
      <c r="H412" s="162">
        <v>30.038</v>
      </c>
      <c r="I412" s="163"/>
      <c r="J412" s="164">
        <f>ROUND(I412*H412,2)</f>
        <v>0</v>
      </c>
      <c r="K412" s="165"/>
      <c r="L412" s="33"/>
      <c r="M412" s="166" t="s">
        <v>1</v>
      </c>
      <c r="N412" s="167" t="s">
        <v>42</v>
      </c>
      <c r="O412" s="58"/>
      <c r="P412" s="168">
        <f>O412*H412</f>
        <v>0</v>
      </c>
      <c r="Q412" s="168">
        <v>2.1000000000000001E-4</v>
      </c>
      <c r="R412" s="168">
        <f>Q412*H412</f>
        <v>6.3079800000000004E-3</v>
      </c>
      <c r="S412" s="168">
        <v>0</v>
      </c>
      <c r="T412" s="169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70" t="s">
        <v>205</v>
      </c>
      <c r="AT412" s="170" t="s">
        <v>137</v>
      </c>
      <c r="AU412" s="170" t="s">
        <v>81</v>
      </c>
      <c r="AY412" s="17" t="s">
        <v>134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7" t="s">
        <v>81</v>
      </c>
      <c r="BK412" s="171">
        <f>ROUND(I412*H412,2)</f>
        <v>0</v>
      </c>
      <c r="BL412" s="17" t="s">
        <v>205</v>
      </c>
      <c r="BM412" s="170" t="s">
        <v>762</v>
      </c>
    </row>
    <row r="413" spans="1:65" s="2" customFormat="1" ht="21.75" customHeight="1">
      <c r="A413" s="32"/>
      <c r="B413" s="157"/>
      <c r="C413" s="158">
        <v>151</v>
      </c>
      <c r="D413" s="158" t="s">
        <v>137</v>
      </c>
      <c r="E413" s="159" t="s">
        <v>763</v>
      </c>
      <c r="F413" s="160" t="s">
        <v>764</v>
      </c>
      <c r="G413" s="161" t="s">
        <v>140</v>
      </c>
      <c r="H413" s="162">
        <v>30.038</v>
      </c>
      <c r="I413" s="163"/>
      <c r="J413" s="164">
        <f>ROUND(I413*H413,2)</f>
        <v>0</v>
      </c>
      <c r="K413" s="165"/>
      <c r="L413" s="33"/>
      <c r="M413" s="166" t="s">
        <v>1</v>
      </c>
      <c r="N413" s="167" t="s">
        <v>42</v>
      </c>
      <c r="O413" s="58"/>
      <c r="P413" s="168">
        <f>O413*H413</f>
        <v>0</v>
      </c>
      <c r="Q413" s="168">
        <v>1.6000000000000001E-4</v>
      </c>
      <c r="R413" s="168">
        <f>Q413*H413</f>
        <v>4.8060800000000008E-3</v>
      </c>
      <c r="S413" s="168">
        <v>0</v>
      </c>
      <c r="T413" s="16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0" t="s">
        <v>205</v>
      </c>
      <c r="AT413" s="170" t="s">
        <v>137</v>
      </c>
      <c r="AU413" s="170" t="s">
        <v>81</v>
      </c>
      <c r="AY413" s="17" t="s">
        <v>134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17" t="s">
        <v>81</v>
      </c>
      <c r="BK413" s="171">
        <f>ROUND(I413*H413,2)</f>
        <v>0</v>
      </c>
      <c r="BL413" s="17" t="s">
        <v>205</v>
      </c>
      <c r="BM413" s="170" t="s">
        <v>765</v>
      </c>
    </row>
    <row r="414" spans="1:65" s="12" customFormat="1" ht="25.9" customHeight="1">
      <c r="B414" s="144"/>
      <c r="D414" s="145" t="s">
        <v>75</v>
      </c>
      <c r="E414" s="146" t="s">
        <v>766</v>
      </c>
      <c r="F414" s="146" t="s">
        <v>767</v>
      </c>
      <c r="I414" s="147"/>
      <c r="J414" s="148">
        <f>BK414</f>
        <v>0</v>
      </c>
      <c r="L414" s="144"/>
      <c r="M414" s="149"/>
      <c r="N414" s="150"/>
      <c r="O414" s="150"/>
      <c r="P414" s="151">
        <f>SUM(P415:P436)</f>
        <v>0</v>
      </c>
      <c r="Q414" s="150"/>
      <c r="R414" s="151">
        <f>SUM(R415:R436)</f>
        <v>0</v>
      </c>
      <c r="S414" s="150"/>
      <c r="T414" s="152">
        <f>SUM(T415:T436)</f>
        <v>0</v>
      </c>
      <c r="AR414" s="145" t="s">
        <v>141</v>
      </c>
      <c r="AT414" s="153" t="s">
        <v>75</v>
      </c>
      <c r="AU414" s="153" t="s">
        <v>76</v>
      </c>
      <c r="AY414" s="145" t="s">
        <v>134</v>
      </c>
      <c r="BK414" s="154">
        <f>SUM(BK415:BK436)</f>
        <v>0</v>
      </c>
    </row>
    <row r="415" spans="1:65" s="2" customFormat="1" ht="16.5" customHeight="1">
      <c r="A415" s="32"/>
      <c r="B415" s="157"/>
      <c r="C415" s="158">
        <v>152</v>
      </c>
      <c r="D415" s="158" t="s">
        <v>137</v>
      </c>
      <c r="E415" s="159" t="s">
        <v>768</v>
      </c>
      <c r="F415" s="160" t="s">
        <v>769</v>
      </c>
      <c r="G415" s="161" t="s">
        <v>770</v>
      </c>
      <c r="H415" s="162">
        <v>50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0</v>
      </c>
      <c r="R415" s="168">
        <f>Q415*H415</f>
        <v>0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771</v>
      </c>
      <c r="AT415" s="170" t="s">
        <v>137</v>
      </c>
      <c r="AU415" s="170" t="s">
        <v>84</v>
      </c>
      <c r="AY415" s="17" t="s">
        <v>134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81</v>
      </c>
      <c r="BK415" s="171">
        <f>ROUND(I415*H415,2)</f>
        <v>0</v>
      </c>
      <c r="BL415" s="17" t="s">
        <v>771</v>
      </c>
      <c r="BM415" s="170" t="s">
        <v>772</v>
      </c>
    </row>
    <row r="416" spans="1:65" s="14" customFormat="1" ht="22.5">
      <c r="B416" s="181"/>
      <c r="D416" s="173" t="s">
        <v>143</v>
      </c>
      <c r="E416" s="182" t="s">
        <v>1</v>
      </c>
      <c r="F416" s="183" t="s">
        <v>773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143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134</v>
      </c>
    </row>
    <row r="417" spans="1:65" s="14" customFormat="1">
      <c r="B417" s="181"/>
      <c r="D417" s="173" t="s">
        <v>143</v>
      </c>
      <c r="E417" s="182" t="s">
        <v>1</v>
      </c>
      <c r="F417" s="183" t="s">
        <v>774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143</v>
      </c>
      <c r="AU417" s="182" t="s">
        <v>84</v>
      </c>
      <c r="AV417" s="14" t="s">
        <v>84</v>
      </c>
      <c r="AW417" s="14" t="s">
        <v>33</v>
      </c>
      <c r="AX417" s="14" t="s">
        <v>76</v>
      </c>
      <c r="AY417" s="182" t="s">
        <v>134</v>
      </c>
    </row>
    <row r="418" spans="1:65" s="13" customFormat="1">
      <c r="B418" s="172"/>
      <c r="D418" s="173" t="s">
        <v>143</v>
      </c>
      <c r="E418" s="174" t="s">
        <v>1</v>
      </c>
      <c r="F418" s="175" t="s">
        <v>205</v>
      </c>
      <c r="H418" s="176">
        <v>16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143</v>
      </c>
      <c r="AU418" s="174" t="s">
        <v>84</v>
      </c>
      <c r="AV418" s="13" t="s">
        <v>81</v>
      </c>
      <c r="AW418" s="13" t="s">
        <v>33</v>
      </c>
      <c r="AX418" s="13" t="s">
        <v>76</v>
      </c>
      <c r="AY418" s="174" t="s">
        <v>134</v>
      </c>
    </row>
    <row r="419" spans="1:65" s="14" customFormat="1">
      <c r="B419" s="181"/>
      <c r="D419" s="173" t="s">
        <v>143</v>
      </c>
      <c r="E419" s="182" t="s">
        <v>1</v>
      </c>
      <c r="F419" s="183" t="s">
        <v>775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143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134</v>
      </c>
    </row>
    <row r="420" spans="1:65" s="13" customFormat="1">
      <c r="B420" s="172"/>
      <c r="D420" s="173" t="s">
        <v>143</v>
      </c>
      <c r="E420" s="174" t="s">
        <v>1</v>
      </c>
      <c r="F420" s="175" t="s">
        <v>205</v>
      </c>
      <c r="H420" s="176">
        <v>16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143</v>
      </c>
      <c r="AU420" s="174" t="s">
        <v>84</v>
      </c>
      <c r="AV420" s="13" t="s">
        <v>81</v>
      </c>
      <c r="AW420" s="13" t="s">
        <v>33</v>
      </c>
      <c r="AX420" s="13" t="s">
        <v>76</v>
      </c>
      <c r="AY420" s="174" t="s">
        <v>134</v>
      </c>
    </row>
    <row r="421" spans="1:65" s="14" customFormat="1" ht="22.5">
      <c r="B421" s="181"/>
      <c r="D421" s="173" t="s">
        <v>143</v>
      </c>
      <c r="E421" s="182" t="s">
        <v>1</v>
      </c>
      <c r="F421" s="183" t="s">
        <v>776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143</v>
      </c>
      <c r="AU421" s="182" t="s">
        <v>84</v>
      </c>
      <c r="AV421" s="14" t="s">
        <v>84</v>
      </c>
      <c r="AW421" s="14" t="s">
        <v>33</v>
      </c>
      <c r="AX421" s="14" t="s">
        <v>76</v>
      </c>
      <c r="AY421" s="182" t="s">
        <v>134</v>
      </c>
    </row>
    <row r="422" spans="1:65" s="13" customFormat="1">
      <c r="B422" s="172"/>
      <c r="D422" s="173" t="s">
        <v>143</v>
      </c>
      <c r="E422" s="174" t="s">
        <v>1</v>
      </c>
      <c r="F422" s="175" t="s">
        <v>81</v>
      </c>
      <c r="H422" s="176">
        <v>2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143</v>
      </c>
      <c r="AU422" s="174" t="s">
        <v>84</v>
      </c>
      <c r="AV422" s="13" t="s">
        <v>81</v>
      </c>
      <c r="AW422" s="13" t="s">
        <v>33</v>
      </c>
      <c r="AX422" s="13" t="s">
        <v>76</v>
      </c>
      <c r="AY422" s="174" t="s">
        <v>134</v>
      </c>
    </row>
    <row r="423" spans="1:65" s="14" customFormat="1">
      <c r="B423" s="181"/>
      <c r="D423" s="173" t="s">
        <v>143</v>
      </c>
      <c r="E423" s="182" t="s">
        <v>1</v>
      </c>
      <c r="F423" s="183" t="s">
        <v>777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143</v>
      </c>
      <c r="AU423" s="182" t="s">
        <v>84</v>
      </c>
      <c r="AV423" s="14" t="s">
        <v>84</v>
      </c>
      <c r="AW423" s="14" t="s">
        <v>33</v>
      </c>
      <c r="AX423" s="14" t="s">
        <v>76</v>
      </c>
      <c r="AY423" s="182" t="s">
        <v>134</v>
      </c>
    </row>
    <row r="424" spans="1:65" s="13" customFormat="1">
      <c r="B424" s="172"/>
      <c r="D424" s="173" t="s">
        <v>143</v>
      </c>
      <c r="E424" s="174" t="s">
        <v>1</v>
      </c>
      <c r="F424" s="175" t="s">
        <v>167</v>
      </c>
      <c r="H424" s="176">
        <v>8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143</v>
      </c>
      <c r="AU424" s="174" t="s">
        <v>84</v>
      </c>
      <c r="AV424" s="13" t="s">
        <v>81</v>
      </c>
      <c r="AW424" s="13" t="s">
        <v>33</v>
      </c>
      <c r="AX424" s="13" t="s">
        <v>76</v>
      </c>
      <c r="AY424" s="174" t="s">
        <v>134</v>
      </c>
    </row>
    <row r="425" spans="1:65" s="14" customFormat="1">
      <c r="B425" s="181"/>
      <c r="D425" s="173" t="s">
        <v>143</v>
      </c>
      <c r="E425" s="182" t="s">
        <v>1</v>
      </c>
      <c r="F425" s="183" t="s">
        <v>778</v>
      </c>
      <c r="H425" s="182" t="s">
        <v>1</v>
      </c>
      <c r="I425" s="184"/>
      <c r="L425" s="181"/>
      <c r="M425" s="185"/>
      <c r="N425" s="186"/>
      <c r="O425" s="186"/>
      <c r="P425" s="186"/>
      <c r="Q425" s="186"/>
      <c r="R425" s="186"/>
      <c r="S425" s="186"/>
      <c r="T425" s="187"/>
      <c r="AT425" s="182" t="s">
        <v>143</v>
      </c>
      <c r="AU425" s="182" t="s">
        <v>84</v>
      </c>
      <c r="AV425" s="14" t="s">
        <v>84</v>
      </c>
      <c r="AW425" s="14" t="s">
        <v>33</v>
      </c>
      <c r="AX425" s="14" t="s">
        <v>76</v>
      </c>
      <c r="AY425" s="182" t="s">
        <v>134</v>
      </c>
    </row>
    <row r="426" spans="1:65" s="13" customFormat="1">
      <c r="B426" s="172"/>
      <c r="D426" s="173" t="s">
        <v>143</v>
      </c>
      <c r="E426" s="174" t="s">
        <v>1</v>
      </c>
      <c r="F426" s="175" t="s">
        <v>167</v>
      </c>
      <c r="H426" s="176">
        <v>8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143</v>
      </c>
      <c r="AU426" s="174" t="s">
        <v>84</v>
      </c>
      <c r="AV426" s="13" t="s">
        <v>81</v>
      </c>
      <c r="AW426" s="13" t="s">
        <v>33</v>
      </c>
      <c r="AX426" s="13" t="s">
        <v>76</v>
      </c>
      <c r="AY426" s="174" t="s">
        <v>134</v>
      </c>
    </row>
    <row r="427" spans="1:65" s="15" customFormat="1">
      <c r="B427" s="199"/>
      <c r="D427" s="173" t="s">
        <v>143</v>
      </c>
      <c r="E427" s="200" t="s">
        <v>1</v>
      </c>
      <c r="F427" s="201" t="s">
        <v>212</v>
      </c>
      <c r="H427" s="202">
        <v>50</v>
      </c>
      <c r="I427" s="203"/>
      <c r="L427" s="199"/>
      <c r="M427" s="204"/>
      <c r="N427" s="205"/>
      <c r="O427" s="205"/>
      <c r="P427" s="205"/>
      <c r="Q427" s="205"/>
      <c r="R427" s="205"/>
      <c r="S427" s="205"/>
      <c r="T427" s="206"/>
      <c r="AT427" s="200" t="s">
        <v>143</v>
      </c>
      <c r="AU427" s="200" t="s">
        <v>84</v>
      </c>
      <c r="AV427" s="15" t="s">
        <v>141</v>
      </c>
      <c r="AW427" s="15" t="s">
        <v>33</v>
      </c>
      <c r="AX427" s="15" t="s">
        <v>84</v>
      </c>
      <c r="AY427" s="200" t="s">
        <v>134</v>
      </c>
    </row>
    <row r="428" spans="1:65" s="2" customFormat="1" ht="16.5" customHeight="1">
      <c r="A428" s="32"/>
      <c r="B428" s="157"/>
      <c r="C428" s="158">
        <v>153</v>
      </c>
      <c r="D428" s="158" t="s">
        <v>137</v>
      </c>
      <c r="E428" s="159" t="s">
        <v>779</v>
      </c>
      <c r="F428" s="160" t="s">
        <v>780</v>
      </c>
      <c r="G428" s="161" t="s">
        <v>770</v>
      </c>
      <c r="H428" s="162">
        <v>8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0</v>
      </c>
      <c r="R428" s="168">
        <f>Q428*H428</f>
        <v>0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771</v>
      </c>
      <c r="AT428" s="170" t="s">
        <v>137</v>
      </c>
      <c r="AU428" s="170" t="s">
        <v>84</v>
      </c>
      <c r="AY428" s="17" t="s">
        <v>134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81</v>
      </c>
      <c r="BK428" s="171">
        <f>ROUND(I428*H428,2)</f>
        <v>0</v>
      </c>
      <c r="BL428" s="17" t="s">
        <v>771</v>
      </c>
      <c r="BM428" s="170" t="s">
        <v>781</v>
      </c>
    </row>
    <row r="429" spans="1:65" s="14" customFormat="1" ht="22.5">
      <c r="B429" s="181"/>
      <c r="D429" s="173" t="s">
        <v>143</v>
      </c>
      <c r="E429" s="182" t="s">
        <v>1</v>
      </c>
      <c r="F429" s="183" t="s">
        <v>782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143</v>
      </c>
      <c r="AU429" s="182" t="s">
        <v>84</v>
      </c>
      <c r="AV429" s="14" t="s">
        <v>84</v>
      </c>
      <c r="AW429" s="14" t="s">
        <v>33</v>
      </c>
      <c r="AX429" s="14" t="s">
        <v>76</v>
      </c>
      <c r="AY429" s="182" t="s">
        <v>134</v>
      </c>
    </row>
    <row r="430" spans="1:65" s="13" customFormat="1">
      <c r="B430" s="172"/>
      <c r="D430" s="173" t="s">
        <v>143</v>
      </c>
      <c r="E430" s="174" t="s">
        <v>1</v>
      </c>
      <c r="F430" s="175" t="s">
        <v>167</v>
      </c>
      <c r="H430" s="176">
        <v>8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143</v>
      </c>
      <c r="AU430" s="174" t="s">
        <v>84</v>
      </c>
      <c r="AV430" s="13" t="s">
        <v>81</v>
      </c>
      <c r="AW430" s="13" t="s">
        <v>33</v>
      </c>
      <c r="AX430" s="13" t="s">
        <v>84</v>
      </c>
      <c r="AY430" s="174" t="s">
        <v>134</v>
      </c>
    </row>
    <row r="431" spans="1:65" s="2" customFormat="1" ht="16.5" customHeight="1">
      <c r="A431" s="32"/>
      <c r="B431" s="157"/>
      <c r="C431" s="158">
        <v>154</v>
      </c>
      <c r="D431" s="158" t="s">
        <v>137</v>
      </c>
      <c r="E431" s="159" t="s">
        <v>783</v>
      </c>
      <c r="F431" s="160" t="s">
        <v>784</v>
      </c>
      <c r="G431" s="161" t="s">
        <v>770</v>
      </c>
      <c r="H431" s="162">
        <v>4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771</v>
      </c>
      <c r="AT431" s="170" t="s">
        <v>137</v>
      </c>
      <c r="AU431" s="170" t="s">
        <v>84</v>
      </c>
      <c r="AY431" s="17" t="s">
        <v>134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81</v>
      </c>
      <c r="BK431" s="171">
        <f>ROUND(I431*H431,2)</f>
        <v>0</v>
      </c>
      <c r="BL431" s="17" t="s">
        <v>771</v>
      </c>
      <c r="BM431" s="170" t="s">
        <v>785</v>
      </c>
    </row>
    <row r="432" spans="1:65" s="14" customFormat="1">
      <c r="B432" s="181"/>
      <c r="D432" s="173" t="s">
        <v>143</v>
      </c>
      <c r="E432" s="182" t="s">
        <v>1</v>
      </c>
      <c r="F432" s="183" t="s">
        <v>786</v>
      </c>
      <c r="H432" s="182" t="s">
        <v>1</v>
      </c>
      <c r="I432" s="184"/>
      <c r="L432" s="181"/>
      <c r="M432" s="185"/>
      <c r="N432" s="186"/>
      <c r="O432" s="186"/>
      <c r="P432" s="186"/>
      <c r="Q432" s="186"/>
      <c r="R432" s="186"/>
      <c r="S432" s="186"/>
      <c r="T432" s="187"/>
      <c r="AT432" s="182" t="s">
        <v>143</v>
      </c>
      <c r="AU432" s="182" t="s">
        <v>84</v>
      </c>
      <c r="AV432" s="14" t="s">
        <v>84</v>
      </c>
      <c r="AW432" s="14" t="s">
        <v>33</v>
      </c>
      <c r="AX432" s="14" t="s">
        <v>76</v>
      </c>
      <c r="AY432" s="182" t="s">
        <v>134</v>
      </c>
    </row>
    <row r="433" spans="1:65" s="13" customFormat="1">
      <c r="B433" s="172"/>
      <c r="D433" s="173" t="s">
        <v>143</v>
      </c>
      <c r="E433" s="174" t="s">
        <v>1</v>
      </c>
      <c r="F433" s="175" t="s">
        <v>141</v>
      </c>
      <c r="H433" s="176">
        <v>4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143</v>
      </c>
      <c r="AU433" s="174" t="s">
        <v>84</v>
      </c>
      <c r="AV433" s="13" t="s">
        <v>81</v>
      </c>
      <c r="AW433" s="13" t="s">
        <v>33</v>
      </c>
      <c r="AX433" s="13" t="s">
        <v>84</v>
      </c>
      <c r="AY433" s="174" t="s">
        <v>134</v>
      </c>
    </row>
    <row r="434" spans="1:65" s="2" customFormat="1" ht="16.5" customHeight="1">
      <c r="A434" s="32"/>
      <c r="B434" s="157"/>
      <c r="C434" s="158">
        <v>155</v>
      </c>
      <c r="D434" s="158" t="s">
        <v>137</v>
      </c>
      <c r="E434" s="159" t="s">
        <v>787</v>
      </c>
      <c r="F434" s="160" t="s">
        <v>788</v>
      </c>
      <c r="G434" s="161" t="s">
        <v>770</v>
      </c>
      <c r="H434" s="162">
        <v>4</v>
      </c>
      <c r="I434" s="163"/>
      <c r="J434" s="164">
        <f>ROUND(I434*H434,2)</f>
        <v>0</v>
      </c>
      <c r="K434" s="165"/>
      <c r="L434" s="33"/>
      <c r="M434" s="166" t="s">
        <v>1</v>
      </c>
      <c r="N434" s="167" t="s">
        <v>42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771</v>
      </c>
      <c r="AT434" s="170" t="s">
        <v>137</v>
      </c>
      <c r="AU434" s="170" t="s">
        <v>84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81</v>
      </c>
      <c r="BK434" s="171">
        <f>ROUND(I434*H434,2)</f>
        <v>0</v>
      </c>
      <c r="BL434" s="17" t="s">
        <v>771</v>
      </c>
      <c r="BM434" s="170" t="s">
        <v>789</v>
      </c>
    </row>
    <row r="435" spans="1:65" s="14" customFormat="1">
      <c r="B435" s="181"/>
      <c r="D435" s="173" t="s">
        <v>143</v>
      </c>
      <c r="E435" s="182" t="s">
        <v>1</v>
      </c>
      <c r="F435" s="183" t="s">
        <v>790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143</v>
      </c>
      <c r="AU435" s="182" t="s">
        <v>84</v>
      </c>
      <c r="AV435" s="14" t="s">
        <v>84</v>
      </c>
      <c r="AW435" s="14" t="s">
        <v>33</v>
      </c>
      <c r="AX435" s="14" t="s">
        <v>76</v>
      </c>
      <c r="AY435" s="182" t="s">
        <v>134</v>
      </c>
    </row>
    <row r="436" spans="1:65" s="13" customFormat="1">
      <c r="B436" s="172"/>
      <c r="D436" s="173" t="s">
        <v>143</v>
      </c>
      <c r="E436" s="174" t="s">
        <v>1</v>
      </c>
      <c r="F436" s="175" t="s">
        <v>141</v>
      </c>
      <c r="H436" s="176">
        <v>4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143</v>
      </c>
      <c r="AU436" s="174" t="s">
        <v>84</v>
      </c>
      <c r="AV436" s="13" t="s">
        <v>81</v>
      </c>
      <c r="AW436" s="13" t="s">
        <v>33</v>
      </c>
      <c r="AX436" s="13" t="s">
        <v>84</v>
      </c>
      <c r="AY436" s="174" t="s">
        <v>134</v>
      </c>
    </row>
    <row r="437" spans="1:65" s="12" customFormat="1" ht="25.9" customHeight="1">
      <c r="B437" s="144"/>
      <c r="D437" s="145" t="s">
        <v>75</v>
      </c>
      <c r="E437" s="146" t="s">
        <v>791</v>
      </c>
      <c r="F437" s="146" t="s">
        <v>792</v>
      </c>
      <c r="I437" s="147"/>
      <c r="J437" s="148">
        <f>BK437</f>
        <v>0</v>
      </c>
      <c r="L437" s="144"/>
      <c r="M437" s="149"/>
      <c r="N437" s="150"/>
      <c r="O437" s="150"/>
      <c r="P437" s="151">
        <f>P438+P440</f>
        <v>0</v>
      </c>
      <c r="Q437" s="150"/>
      <c r="R437" s="151">
        <f>R438+R440</f>
        <v>0</v>
      </c>
      <c r="S437" s="150"/>
      <c r="T437" s="152">
        <f>T438+T440</f>
        <v>0</v>
      </c>
      <c r="AR437" s="145" t="s">
        <v>156</v>
      </c>
      <c r="AT437" s="153" t="s">
        <v>75</v>
      </c>
      <c r="AU437" s="153" t="s">
        <v>76</v>
      </c>
      <c r="AY437" s="145" t="s">
        <v>134</v>
      </c>
      <c r="BK437" s="154">
        <f>BK438+BK440</f>
        <v>0</v>
      </c>
    </row>
    <row r="438" spans="1:65" s="12" customFormat="1" ht="22.9" customHeight="1">
      <c r="B438" s="144"/>
      <c r="D438" s="145" t="s">
        <v>75</v>
      </c>
      <c r="E438" s="155" t="s">
        <v>793</v>
      </c>
      <c r="F438" s="155" t="s">
        <v>794</v>
      </c>
      <c r="I438" s="147"/>
      <c r="J438" s="156">
        <f>BK438</f>
        <v>0</v>
      </c>
      <c r="L438" s="144"/>
      <c r="M438" s="149"/>
      <c r="N438" s="150"/>
      <c r="O438" s="150"/>
      <c r="P438" s="151">
        <f>P439</f>
        <v>0</v>
      </c>
      <c r="Q438" s="150"/>
      <c r="R438" s="151">
        <f>R439</f>
        <v>0</v>
      </c>
      <c r="S438" s="150"/>
      <c r="T438" s="152">
        <f>T439</f>
        <v>0</v>
      </c>
      <c r="AR438" s="145" t="s">
        <v>156</v>
      </c>
      <c r="AT438" s="153" t="s">
        <v>75</v>
      </c>
      <c r="AU438" s="153" t="s">
        <v>84</v>
      </c>
      <c r="AY438" s="145" t="s">
        <v>134</v>
      </c>
      <c r="BK438" s="154">
        <f>BK439</f>
        <v>0</v>
      </c>
    </row>
    <row r="439" spans="1:65" s="2" customFormat="1" ht="16.5" customHeight="1">
      <c r="A439" s="32"/>
      <c r="B439" s="157"/>
      <c r="C439" s="158">
        <v>156</v>
      </c>
      <c r="D439" s="158" t="s">
        <v>137</v>
      </c>
      <c r="E439" s="159" t="s">
        <v>795</v>
      </c>
      <c r="F439" s="160" t="s">
        <v>794</v>
      </c>
      <c r="G439" s="161" t="s">
        <v>390</v>
      </c>
      <c r="H439" s="162">
        <v>1</v>
      </c>
      <c r="I439" s="163"/>
      <c r="J439" s="164">
        <f>ROUND(I439*H439,2)</f>
        <v>0</v>
      </c>
      <c r="K439" s="165"/>
      <c r="L439" s="33"/>
      <c r="M439" s="166" t="s">
        <v>1</v>
      </c>
      <c r="N439" s="167" t="s">
        <v>42</v>
      </c>
      <c r="O439" s="58"/>
      <c r="P439" s="168">
        <f>O439*H439</f>
        <v>0</v>
      </c>
      <c r="Q439" s="168">
        <v>0</v>
      </c>
      <c r="R439" s="168">
        <f>Q439*H439</f>
        <v>0</v>
      </c>
      <c r="S439" s="168">
        <v>0</v>
      </c>
      <c r="T439" s="169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70" t="s">
        <v>796</v>
      </c>
      <c r="AT439" s="170" t="s">
        <v>137</v>
      </c>
      <c r="AU439" s="170" t="s">
        <v>81</v>
      </c>
      <c r="AY439" s="17" t="s">
        <v>134</v>
      </c>
      <c r="BE439" s="171">
        <f>IF(N439="základní",J439,0)</f>
        <v>0</v>
      </c>
      <c r="BF439" s="171">
        <f>IF(N439="snížená",J439,0)</f>
        <v>0</v>
      </c>
      <c r="BG439" s="171">
        <f>IF(N439="zákl. přenesená",J439,0)</f>
        <v>0</v>
      </c>
      <c r="BH439" s="171">
        <f>IF(N439="sníž. přenesená",J439,0)</f>
        <v>0</v>
      </c>
      <c r="BI439" s="171">
        <f>IF(N439="nulová",J439,0)</f>
        <v>0</v>
      </c>
      <c r="BJ439" s="17" t="s">
        <v>81</v>
      </c>
      <c r="BK439" s="171">
        <f>ROUND(I439*H439,2)</f>
        <v>0</v>
      </c>
      <c r="BL439" s="17" t="s">
        <v>796</v>
      </c>
      <c r="BM439" s="170" t="s">
        <v>797</v>
      </c>
    </row>
    <row r="440" spans="1:65" s="12" customFormat="1" ht="22.9" customHeight="1">
      <c r="B440" s="144"/>
      <c r="D440" s="145" t="s">
        <v>75</v>
      </c>
      <c r="E440" s="155" t="s">
        <v>798</v>
      </c>
      <c r="F440" s="155" t="s">
        <v>799</v>
      </c>
      <c r="I440" s="147"/>
      <c r="J440" s="156">
        <f>BK440</f>
        <v>0</v>
      </c>
      <c r="L440" s="144"/>
      <c r="M440" s="149"/>
      <c r="N440" s="150"/>
      <c r="O440" s="150"/>
      <c r="P440" s="151">
        <f>P441</f>
        <v>0</v>
      </c>
      <c r="Q440" s="150"/>
      <c r="R440" s="151">
        <f>R441</f>
        <v>0</v>
      </c>
      <c r="S440" s="150"/>
      <c r="T440" s="152">
        <f>T441</f>
        <v>0</v>
      </c>
      <c r="AR440" s="145" t="s">
        <v>156</v>
      </c>
      <c r="AT440" s="153" t="s">
        <v>75</v>
      </c>
      <c r="AU440" s="153" t="s">
        <v>84</v>
      </c>
      <c r="AY440" s="145" t="s">
        <v>134</v>
      </c>
      <c r="BK440" s="154">
        <f>BK441</f>
        <v>0</v>
      </c>
    </row>
    <row r="441" spans="1:65" s="2" customFormat="1" ht="16.5" customHeight="1">
      <c r="A441" s="32"/>
      <c r="B441" s="157"/>
      <c r="C441" s="158">
        <v>157</v>
      </c>
      <c r="D441" s="158" t="s">
        <v>137</v>
      </c>
      <c r="E441" s="159" t="s">
        <v>800</v>
      </c>
      <c r="F441" s="160" t="s">
        <v>799</v>
      </c>
      <c r="G441" s="161" t="s">
        <v>390</v>
      </c>
      <c r="H441" s="162">
        <v>1</v>
      </c>
      <c r="I441" s="163"/>
      <c r="J441" s="164">
        <f>ROUND(I441*H441,2)</f>
        <v>0</v>
      </c>
      <c r="K441" s="165"/>
      <c r="L441" s="33"/>
      <c r="M441" s="207" t="s">
        <v>1</v>
      </c>
      <c r="N441" s="208" t="s">
        <v>42</v>
      </c>
      <c r="O441" s="209"/>
      <c r="P441" s="210">
        <f>O441*H441</f>
        <v>0</v>
      </c>
      <c r="Q441" s="210">
        <v>0</v>
      </c>
      <c r="R441" s="210">
        <f>Q441*H441</f>
        <v>0</v>
      </c>
      <c r="S441" s="210">
        <v>0</v>
      </c>
      <c r="T441" s="211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0" t="s">
        <v>796</v>
      </c>
      <c r="AT441" s="170" t="s">
        <v>137</v>
      </c>
      <c r="AU441" s="170" t="s">
        <v>81</v>
      </c>
      <c r="AY441" s="17" t="s">
        <v>134</v>
      </c>
      <c r="BE441" s="171">
        <f>IF(N441="základní",J441,0)</f>
        <v>0</v>
      </c>
      <c r="BF441" s="171">
        <f>IF(N441="snížená",J441,0)</f>
        <v>0</v>
      </c>
      <c r="BG441" s="171">
        <f>IF(N441="zákl. přenesená",J441,0)</f>
        <v>0</v>
      </c>
      <c r="BH441" s="171">
        <f>IF(N441="sníž. přenesená",J441,0)</f>
        <v>0</v>
      </c>
      <c r="BI441" s="171">
        <f>IF(N441="nulová",J441,0)</f>
        <v>0</v>
      </c>
      <c r="BJ441" s="17" t="s">
        <v>81</v>
      </c>
      <c r="BK441" s="171">
        <f>ROUND(I441*H441,2)</f>
        <v>0</v>
      </c>
      <c r="BL441" s="17" t="s">
        <v>796</v>
      </c>
      <c r="BM441" s="170" t="s">
        <v>801</v>
      </c>
    </row>
    <row r="442" spans="1:65" s="2" customFormat="1" ht="6.95" customHeight="1">
      <c r="A442" s="32"/>
      <c r="B442" s="47"/>
      <c r="C442" s="48"/>
      <c r="D442" s="48"/>
      <c r="E442" s="48"/>
      <c r="F442" s="48"/>
      <c r="G442" s="48"/>
      <c r="H442" s="48"/>
      <c r="I442" s="116"/>
      <c r="J442" s="48"/>
      <c r="K442" s="48"/>
      <c r="L442" s="33"/>
      <c r="M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</row>
  </sheetData>
  <autoFilter ref="C141:K441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2020-06-02T05:01:40Z</dcterms:created>
  <dcterms:modified xsi:type="dcterms:W3CDTF">2020-07-13T08:30:46Z</dcterms:modified>
</cp:coreProperties>
</file>